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看板" sheetId="2" state="visible" r:id="rId2"/>
    <sheet xmlns:r="http://schemas.openxmlformats.org/officeDocument/2006/relationships" name="目标与假设" sheetId="3" state="visible" r:id="rId3"/>
    <sheet xmlns:r="http://schemas.openxmlformats.org/officeDocument/2006/relationships" name="月度数据" sheetId="4" state="visible" r:id="rId4"/>
    <sheet xmlns:r="http://schemas.openxmlformats.org/officeDocument/2006/relationships" name="指标计算" sheetId="5" state="visible" r:id="rId5"/>
    <sheet xmlns:r="http://schemas.openxmlformats.org/officeDocument/2006/relationships" name="素材对比" sheetId="6" state="visible" r:id="rId6"/>
    <sheet xmlns:r="http://schemas.openxmlformats.org/officeDocument/2006/relationships" name="指标清单" sheetId="7" state="visible" r:id="rId7"/>
  </sheets>
  <definedNames>
    <definedName name="_xlnm._FilterDatabase" localSheetId="6" hidden="1">'指标清单'!$A$4:$I$89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.0%;-0.0%;&quot;-&quot;"/>
    <numFmt numFmtId="165" formatCode="0.00&quot;x&quot;;-0.00&quot;x&quot;;&quot;-&quot;"/>
    <numFmt numFmtId="166" formatCode="$#,##0.00;-$#,##0.00;&quot;-&quot;"/>
    <numFmt numFmtId="167" formatCode="0.00%;-0.00%;&quot;-&quot;"/>
    <numFmt numFmtId="168" formatCode="$#,##0;-$#,##0;&quot;-&quot;"/>
    <numFmt numFmtId="169" formatCode="#,##0;-#,##0;&quot;-&quot;"/>
  </numFmts>
  <fonts count="26">
    <font>
      <name val="Calibri"/>
      <family val="2"/>
      <color theme="1"/>
      <sz val="11"/>
      <scheme val="minor"/>
    </font>
    <font>
      <name val="Microsoft YaHei"/>
      <b val="1"/>
      <color rgb="001F3A5F"/>
      <sz val="16"/>
    </font>
    <font>
      <name val="Microsoft YaHei"/>
      <color rgb="00667085"/>
      <sz val="10"/>
    </font>
    <font>
      <name val="Microsoft YaHei"/>
      <b val="1"/>
      <color rgb="001F3A5F"/>
      <sz val="12"/>
    </font>
    <font>
      <name val="Microsoft YaHei"/>
      <b val="1"/>
      <color rgb="001A1F2E"/>
      <sz val="10"/>
    </font>
    <font>
      <name val="Microsoft YaHei"/>
      <sz val="10"/>
    </font>
    <font>
      <name val="Microsoft YaHei"/>
      <b val="1"/>
      <color rgb="000000FF"/>
      <sz val="10"/>
    </font>
    <font>
      <name val="Microsoft YaHei"/>
      <b val="1"/>
      <color rgb="00FFFFFF"/>
      <sz val="10"/>
    </font>
    <font>
      <name val="Microsoft YaHei"/>
      <b val="1"/>
      <sz val="10"/>
    </font>
    <font>
      <name val="Microsoft YaHei"/>
      <b val="1"/>
      <color rgb="00000000"/>
      <sz val="10"/>
    </font>
    <font>
      <name val="Microsoft YaHei"/>
      <b val="1"/>
      <color rgb="001F3A5F"/>
      <sz val="10"/>
    </font>
    <font>
      <name val="Microsoft YaHei"/>
      <b val="1"/>
      <color rgb="00A86200"/>
      <sz val="9"/>
    </font>
    <font>
      <name val="Microsoft YaHei"/>
      <b val="1"/>
      <color rgb="00667085"/>
      <sz val="9"/>
    </font>
    <font>
      <name val="Microsoft YaHei"/>
      <color rgb="000000FF"/>
      <sz val="10"/>
    </font>
    <font>
      <name val="Microsoft YaHei"/>
      <color rgb="005F6472"/>
      <sz val="10"/>
    </font>
    <font>
      <name val="Microsoft YaHei"/>
      <b val="1"/>
      <color rgb="001F3A5F"/>
      <sz val="18"/>
    </font>
    <font>
      <name val="Microsoft YaHei"/>
      <b val="1"/>
      <color rgb="000000FF"/>
      <sz val="12"/>
    </font>
    <font>
      <name val="Microsoft YaHei"/>
      <color rgb="00FFFFFF"/>
      <sz val="8"/>
    </font>
    <font>
      <name val="Microsoft YaHei"/>
      <color rgb="00667085"/>
      <sz val="9"/>
    </font>
    <font>
      <name val="Microsoft YaHei"/>
      <b val="1"/>
      <sz val="11"/>
    </font>
    <font>
      <name val="Microsoft YaHei"/>
      <b val="1"/>
      <color rgb="001F3A5F"/>
      <sz val="11"/>
    </font>
    <font>
      <name val="Microsoft YaHei"/>
      <sz val="10.5"/>
    </font>
    <font>
      <name val="Microsoft YaHei"/>
      <color rgb="005F6472"/>
      <sz val="9.5"/>
    </font>
    <font>
      <name val="Microsoft YaHei"/>
      <b val="1"/>
      <color rgb="00C62828"/>
      <sz val="10"/>
    </font>
    <font>
      <name val="Microsoft YaHei"/>
      <b val="1"/>
      <color rgb="00A86200"/>
      <sz val="10"/>
    </font>
    <font>
      <name val="Microsoft YaHei"/>
      <b val="1"/>
      <color rgb="00667085"/>
      <sz val="10"/>
    </font>
  </fonts>
  <fills count="9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F2F2F2"/>
      </patternFill>
    </fill>
    <fill>
      <patternFill patternType="solid">
        <fgColor rgb="001F3A5F"/>
      </patternFill>
    </fill>
    <fill>
      <patternFill patternType="solid">
        <fgColor rgb="00EEF2F7"/>
      </patternFill>
    </fill>
    <fill>
      <patternFill patternType="solid">
        <fgColor rgb="00FDECEC"/>
      </patternFill>
    </fill>
    <fill>
      <patternFill patternType="solid">
        <fgColor rgb="00FFF4E0"/>
      </patternFill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</borders>
  <cellStyleXfs count="1">
    <xf numFmtId="0" fontId="0" fillId="0" borderId="0"/>
  </cellStyleXfs>
  <cellXfs count="7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15" fillId="0" borderId="0" pivotButton="0" quotePrefix="0" xfId="0"/>
    <xf numFmtId="0" fontId="8" fillId="0" borderId="0" applyAlignment="1" pivotButton="0" quotePrefix="0" xfId="0">
      <alignment horizontal="right"/>
    </xf>
    <xf numFmtId="0" fontId="16" fillId="2" borderId="1" applyAlignment="1" pivotButton="0" quotePrefix="0" xfId="0">
      <alignment horizontal="center"/>
    </xf>
    <xf numFmtId="0" fontId="17" fillId="0" borderId="0" pivotButton="0" quotePrefix="0" xfId="0"/>
    <xf numFmtId="0" fontId="18" fillId="0" borderId="0" pivotButton="0" quotePrefix="0" xfId="0"/>
    <xf numFmtId="0" fontId="7" fillId="4" borderId="1" applyAlignment="1" pivotButton="0" quotePrefix="0" xfId="0">
      <alignment horizontal="center" vertical="center" wrapText="1"/>
    </xf>
    <xf numFmtId="0" fontId="20" fillId="0" borderId="0" pivotButton="0" quotePrefix="0" xfId="0"/>
    <xf numFmtId="0" fontId="8" fillId="0" borderId="1" applyAlignment="1" pivotButton="0" quotePrefix="0" xfId="0">
      <alignment horizontal="left" vertical="center"/>
    </xf>
    <xf numFmtId="168" fontId="19" fillId="0" borderId="1" applyAlignment="1" pivotButton="0" quotePrefix="0" xfId="0">
      <alignment horizontal="center" vertical="center"/>
    </xf>
    <xf numFmtId="168" fontId="5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21" fillId="0" borderId="0" applyAlignment="1" pivotButton="0" quotePrefix="0" xfId="0">
      <alignment vertical="top" wrapText="1"/>
    </xf>
    <xf numFmtId="0" fontId="5" fillId="0" borderId="1" applyAlignment="1" pivotButton="0" quotePrefix="0" xfId="0">
      <alignment horizontal="left" vertical="center"/>
    </xf>
    <xf numFmtId="169" fontId="5" fillId="0" borderId="1" applyAlignment="1" pivotButton="0" quotePrefix="0" xfId="0">
      <alignment horizontal="center" vertical="center"/>
    </xf>
    <xf numFmtId="165" fontId="19" fillId="0" borderId="1" applyAlignment="1" pivotButton="0" quotePrefix="0" xfId="0">
      <alignment horizontal="center" vertical="center"/>
    </xf>
    <xf numFmtId="165" fontId="5" fillId="0" borderId="1" applyAlignment="1" pivotButton="0" quotePrefix="0" xfId="0">
      <alignment horizontal="center" vertical="center"/>
    </xf>
    <xf numFmtId="169" fontId="19" fillId="0" borderId="1" applyAlignment="1" pivotButton="0" quotePrefix="0" xfId="0">
      <alignment horizontal="center" vertical="center"/>
    </xf>
    <xf numFmtId="166" fontId="19" fillId="0" borderId="1" applyAlignment="1" pivotButton="0" quotePrefix="0" xfId="0">
      <alignment horizontal="center" vertical="center"/>
    </xf>
    <xf numFmtId="166" fontId="5" fillId="0" borderId="1" applyAlignment="1" pivotButton="0" quotePrefix="0" xfId="0">
      <alignment horizontal="center" vertical="center"/>
    </xf>
    <xf numFmtId="0" fontId="10" fillId="0" borderId="0" pivotButton="0" quotePrefix="0" xfId="0"/>
    <xf numFmtId="167" fontId="19" fillId="0" borderId="1" applyAlignment="1" pivotButton="0" quotePrefix="0" xfId="0">
      <alignment horizontal="center" vertical="center"/>
    </xf>
    <xf numFmtId="167" fontId="5" fillId="0" borderId="1" applyAlignment="1" pivotButton="0" quotePrefix="0" xfId="0">
      <alignment horizontal="center" vertical="center"/>
    </xf>
    <xf numFmtId="0" fontId="22" fillId="0" borderId="0" applyAlignment="1" pivotButton="0" quotePrefix="0" xfId="0">
      <alignment vertical="top" wrapText="1"/>
    </xf>
    <xf numFmtId="164" fontId="19" fillId="0" borderId="1" applyAlignment="1" pivotButton="0" quotePrefix="0" xfId="0">
      <alignment horizontal="center" vertical="center"/>
    </xf>
    <xf numFmtId="2" fontId="19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wrapText="1"/>
    </xf>
    <xf numFmtId="164" fontId="6" fillId="2" borderId="1" applyAlignment="1" pivotButton="0" quotePrefix="0" xfId="0">
      <alignment horizontal="center" vertical="center"/>
    </xf>
    <xf numFmtId="165" fontId="9" fillId="0" borderId="1" applyAlignment="1" pivotButton="0" quotePrefix="0" xfId="0">
      <alignment horizontal="center" vertical="center"/>
    </xf>
    <xf numFmtId="165" fontId="6" fillId="2" borderId="1" applyAlignment="1" pivotButton="0" quotePrefix="0" xfId="0">
      <alignment horizontal="center" vertical="center"/>
    </xf>
    <xf numFmtId="166" fontId="6" fillId="2" borderId="1" applyAlignment="1" pivotButton="0" quotePrefix="0" xfId="0">
      <alignment horizontal="center" vertical="center"/>
    </xf>
    <xf numFmtId="167" fontId="6" fillId="3" borderId="1" applyAlignment="1" pivotButton="0" quotePrefix="0" xfId="0">
      <alignment horizontal="center" vertical="center"/>
    </xf>
    <xf numFmtId="164" fontId="6" fillId="3" borderId="1" applyAlignment="1" pivotButton="0" quotePrefix="0" xfId="0">
      <alignment horizontal="center" vertical="center"/>
    </xf>
    <xf numFmtId="2" fontId="6" fillId="3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0" fontId="0" fillId="5" borderId="1" pivotButton="0" quotePrefix="0" xfId="0"/>
    <xf numFmtId="0" fontId="11" fillId="2" borderId="1" applyAlignment="1" pivotButton="0" quotePrefix="0" xfId="0">
      <alignment horizontal="center"/>
    </xf>
    <xf numFmtId="0" fontId="12" fillId="3" borderId="1" applyAlignment="1" pivotButton="0" quotePrefix="0" xfId="0">
      <alignment horizontal="center"/>
    </xf>
    <xf numFmtId="0" fontId="8" fillId="5" borderId="1" applyAlignment="1" pivotButton="0" quotePrefix="0" xfId="0">
      <alignment horizontal="center" vertical="center"/>
    </xf>
    <xf numFmtId="168" fontId="13" fillId="2" borderId="1" applyAlignment="1" pivotButton="0" quotePrefix="0" xfId="0">
      <alignment horizontal="center" vertical="center"/>
    </xf>
    <xf numFmtId="169" fontId="13" fillId="2" borderId="1" applyAlignment="1" pivotButton="0" quotePrefix="0" xfId="0">
      <alignment horizontal="center" vertical="center"/>
    </xf>
    <xf numFmtId="169" fontId="13" fillId="3" borderId="1" applyAlignment="1" pivotButton="0" quotePrefix="0" xfId="0">
      <alignment horizontal="center" vertical="center"/>
    </xf>
    <xf numFmtId="168" fontId="8" fillId="5" borderId="1" applyAlignment="1" pivotButton="0" quotePrefix="0" xfId="0">
      <alignment horizontal="center" vertical="center"/>
    </xf>
    <xf numFmtId="169" fontId="8" fillId="5" borderId="1" applyAlignment="1" pivotButton="0" quotePrefix="0" xfId="0">
      <alignment horizontal="center" vertical="center"/>
    </xf>
    <xf numFmtId="0" fontId="14" fillId="0" borderId="0" pivotButton="0" quotePrefix="0" xfId="0"/>
    <xf numFmtId="0" fontId="8" fillId="0" borderId="1" applyAlignment="1" pivotButton="0" quotePrefix="0" xfId="0">
      <alignment horizontal="center" vertical="center"/>
    </xf>
    <xf numFmtId="166" fontId="8" fillId="5" borderId="1" applyAlignment="1" pivotButton="0" quotePrefix="0" xfId="0">
      <alignment horizontal="center" vertical="center"/>
    </xf>
    <xf numFmtId="2" fontId="8" fillId="5" borderId="1" applyAlignment="1" pivotButton="0" quotePrefix="0" xfId="0">
      <alignment horizontal="center" vertical="center"/>
    </xf>
    <xf numFmtId="167" fontId="8" fillId="5" borderId="1" applyAlignment="1" pivotButton="0" quotePrefix="0" xfId="0">
      <alignment horizontal="center" vertical="center"/>
    </xf>
    <xf numFmtId="165" fontId="8" fillId="5" borderId="1" applyAlignment="1" pivotButton="0" quotePrefix="0" xfId="0">
      <alignment horizontal="center" vertical="center"/>
    </xf>
    <xf numFmtId="164" fontId="8" fillId="5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0" fontId="23" fillId="6" borderId="1" applyAlignment="1" pivotButton="0" quotePrefix="0" xfId="0">
      <alignment horizontal="center" vertical="top"/>
    </xf>
    <xf numFmtId="0" fontId="8" fillId="0" borderId="1" applyAlignment="1" pivotButton="0" quotePrefix="0" xfId="0">
      <alignment horizontal="left" vertical="top" wrapText="1"/>
    </xf>
    <xf numFmtId="0" fontId="18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/>
    </xf>
    <xf numFmtId="0" fontId="5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top"/>
    </xf>
    <xf numFmtId="0" fontId="24" fillId="7" borderId="1" applyAlignment="1" pivotButton="0" quotePrefix="0" xfId="0">
      <alignment horizontal="center" vertical="top"/>
    </xf>
    <xf numFmtId="0" fontId="25" fillId="8" borderId="1" applyAlignment="1" pivotButton="0" quotePrefix="0" xfId="0">
      <alignment horizontal="center" vertical="top"/>
    </xf>
  </cellXfs>
  <cellStyles count="1">
    <cellStyle name="Normal" xfId="0" builtinId="0" hidden="0"/>
  </cellStyles>
  <dxfs count="4">
    <dxf>
      <font>
        <b val="1"/>
        <color rgb="0012805C"/>
      </font>
      <fill>
        <patternFill patternType="solid">
          <fgColor rgb="00E4F4ED"/>
        </patternFill>
      </fill>
    </dxf>
    <dxf>
      <font>
        <b val="1"/>
        <color rgb="00C62828"/>
      </font>
      <fill>
        <patternFill patternType="solid">
          <fgColor rgb="00FDECEC"/>
        </patternFill>
      </fill>
    </dxf>
    <dxf>
      <font>
        <b val="1"/>
        <color rgb="00A86200"/>
      </font>
      <fill>
        <patternFill patternType="solid">
          <fgColor rgb="00FFF4E0"/>
        </patternFill>
      </fill>
    </dxf>
    <dxf>
      <font>
        <color rgb="00C6282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① 花费 vs 完成支付价值（月）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花费</v>
          </tx>
          <spPr>
            <a:solidFill xmlns:a="http://schemas.openxmlformats.org/drawingml/2006/main">
              <a:srgbClr val="7A869A"/>
            </a:solidFill>
            <a:ln xmlns:a="http://schemas.openxmlformats.org/drawingml/2006/main">
              <a:solidFill>
                <a:srgbClr val="7A869A"/>
              </a:solidFill>
              <a:prstDash val="solid"/>
            </a:ln>
          </spPr>
          <cat>
            <numRef>
              <f>'月度数据'!$A$6:$A$17</f>
            </numRef>
          </cat>
          <val>
            <numRef>
              <f>'月度数据'!$B$6:$B$17</f>
            </numRef>
          </val>
        </ser>
        <ser>
          <idx val="1"/>
          <order val="1"/>
          <tx>
            <v>完成支付价值</v>
          </tx>
          <spPr>
            <a:solidFill xmlns:a="http://schemas.openxmlformats.org/drawingml/2006/main">
              <a:srgbClr val="2D5BE3"/>
            </a:solidFill>
            <a:ln xmlns:a="http://schemas.openxmlformats.org/drawingml/2006/main">
              <a:solidFill>
                <a:srgbClr val="2D5BE3"/>
              </a:solidFill>
              <a:prstDash val="solid"/>
            </a:ln>
          </spPr>
          <cat>
            <numRef>
              <f>'月度数据'!$A$6:$A$17</f>
            </numRef>
          </cat>
          <val>
            <numRef>
              <f>'月度数据'!$G$6:$G$17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美元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② ROAS 与目标线</a:t>
            </a:r>
          </a:p>
        </rich>
      </tx>
    </title>
    <plotArea>
      <lineChart>
        <grouping val="standard"/>
        <ser>
          <idx val="0"/>
          <order val="0"/>
          <tx>
            <v>ROAS</v>
          </tx>
          <spPr>
            <a:ln xmlns:a="http://schemas.openxmlformats.org/drawingml/2006/main" w="22000">
              <a:solidFill>
                <a:srgbClr val="2D5BE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'月度数据'!$A$6:$A$17</f>
            </numRef>
          </cat>
          <val>
            <numRef>
              <f>'指标计算'!$H$5:$H$16</f>
            </numRef>
          </val>
          <smooth val="0"/>
        </ser>
        <ser>
          <idx val="1"/>
          <order val="1"/>
          <tx>
            <v>目标 ROAS</v>
          </tx>
          <spPr>
            <a:ln xmlns:a="http://schemas.openxmlformats.org/drawingml/2006/main" w="22000">
              <a:solidFill>
                <a:srgbClr val="12805C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'月度数据'!$A$6:$A$17</f>
            </numRef>
          </cat>
          <val>
            <numRef>
              <f>'指标计算'!$N$5:$N$16</f>
            </numRef>
          </val>
          <smooth val="0"/>
        </ser>
        <ser>
          <idx val="2"/>
          <order val="2"/>
          <tx>
            <v>盈亏平衡 ROAS</v>
          </tx>
          <spPr>
            <a:ln xmlns:a="http://schemas.openxmlformats.org/drawingml/2006/main" w="22000">
              <a:solidFill>
                <a:srgbClr val="C2362B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'月度数据'!$A$6:$A$17</f>
            </numRef>
          </cat>
          <val>
            <numRef>
              <f>'指标计算'!$O$5:$O$16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.0&quot;x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③ 流量成本：CPM 与 CPC（右轴）</a:t>
            </a:r>
          </a:p>
        </rich>
      </tx>
    </title>
    <plotArea>
      <lineChart>
        <grouping val="standard"/>
        <ser>
          <idx val="0"/>
          <order val="0"/>
          <tx>
            <v>CPM</v>
          </tx>
          <spPr>
            <a:ln xmlns:a="http://schemas.openxmlformats.org/drawingml/2006/main" w="22000">
              <a:solidFill>
                <a:srgbClr val="A862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'月度数据'!$A$6:$A$17</f>
            </numRef>
          </cat>
          <val>
            <numRef>
              <f>'指标计算'!$B$5:$B$16</f>
            </numRef>
          </val>
          <smooth val="0"/>
        </ser>
        <axId val="10"/>
        <axId val="100"/>
      </lineChart>
      <lineChart>
        <grouping val="standard"/>
        <ser>
          <idx val="1"/>
          <order val="1"/>
          <tx>
            <v>CPC</v>
          </tx>
          <spPr>
            <a:ln xmlns:a="http://schemas.openxmlformats.org/drawingml/2006/main" w="22000">
              <a:solidFill>
                <a:srgbClr val="2D5BE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'指标计算'!$E$5:$E$16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$#,##0" sourceLinked="0"/>
        <majorTickMark val="none"/>
        <minorTickMark val="none"/>
        <crossAx val="10"/>
      </valAx>
      <valAx>
        <axId val="200"/>
        <scaling>
          <orientation val="minMax"/>
        </scaling>
        <delete val="0"/>
        <axPos val="l"/>
        <numFmt formatCode="$#,##0.00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④ 频次与警戒线</a:t>
            </a:r>
          </a:p>
        </rich>
      </tx>
    </title>
    <plotArea>
      <lineChart>
        <grouping val="standard"/>
        <ser>
          <idx val="0"/>
          <order val="0"/>
          <tx>
            <v>频次</v>
          </tx>
          <spPr>
            <a:ln xmlns:a="http://schemas.openxmlformats.org/drawingml/2006/main" w="22000">
              <a:solidFill>
                <a:srgbClr val="2D5BE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'月度数据'!$A$6:$A$17</f>
            </numRef>
          </cat>
          <val>
            <numRef>
              <f>'指标计算'!$C$5:$C$16</f>
            </numRef>
          </val>
          <smooth val="0"/>
        </ser>
        <ser>
          <idx val="1"/>
          <order val="1"/>
          <tx>
            <v>频次警戒线</v>
          </tx>
          <spPr>
            <a:ln xmlns:a="http://schemas.openxmlformats.org/drawingml/2006/main" w="22000">
              <a:solidFill>
                <a:srgbClr val="C2362B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'月度数据'!$A$6:$A$17</f>
            </numRef>
          </cat>
          <val>
            <numRef>
              <f>'指标计算'!$P$5:$P$16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.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⑤ 本月转化漏斗（随月份切换）</a:t>
            </a:r>
          </a:p>
        </rich>
      </tx>
    </title>
    <plotArea>
      <barChart>
        <barDir val="bar"/>
        <grouping val="clustered"/>
        <ser>
          <idx val="0"/>
          <order val="0"/>
          <tx>
            <v>本月数量</v>
          </tx>
          <spPr>
            <a:solidFill xmlns:a="http://schemas.openxmlformats.org/drawingml/2006/main">
              <a:srgbClr val="2D5BE3"/>
            </a:solidFill>
            <a:ln xmlns:a="http://schemas.openxmlformats.org/drawingml/2006/main">
              <a:solidFill>
                <a:srgbClr val="2D5BE3"/>
              </a:solidFill>
              <a:prstDash val="solid"/>
            </a:ln>
          </spPr>
          <cat>
            <numRef>
              <f>'看板'!$S$7:$S$10</f>
            </numRef>
          </cat>
          <val>
            <numRef>
              <f>'看板'!$T$7:$T$10</f>
            </numRef>
          </val>
        </ser>
        <dLbls>
          <numFmt formatCode="#,##0"/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axMin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⑥ 素材健康：2 秒 / 6 秒观看率与完播率</a:t>
            </a:r>
          </a:p>
        </rich>
      </tx>
    </title>
    <plotArea>
      <lineChart>
        <grouping val="standard"/>
        <ser>
          <idx val="0"/>
          <order val="0"/>
          <tx>
            <v>2 秒观看率</v>
          </tx>
          <spPr>
            <a:ln xmlns:a="http://schemas.openxmlformats.org/drawingml/2006/main" w="22000">
              <a:solidFill>
                <a:srgbClr val="7A869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'月度数据'!$A$6:$A$17</f>
            </numRef>
          </cat>
          <val>
            <numRef>
              <f>'指标计算'!$K$5:$K$16</f>
            </numRef>
          </val>
          <smooth val="0"/>
        </ser>
        <ser>
          <idx val="1"/>
          <order val="1"/>
          <tx>
            <v>6 秒观看率</v>
          </tx>
          <spPr>
            <a:ln xmlns:a="http://schemas.openxmlformats.org/drawingml/2006/main" w="22000">
              <a:solidFill>
                <a:srgbClr val="2D5BE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'月度数据'!$A$6:$A$17</f>
            </numRef>
          </cat>
          <val>
            <numRef>
              <f>'指标计算'!$L$5:$L$16</f>
            </numRef>
          </val>
          <smooth val="0"/>
        </ser>
        <ser>
          <idx val="2"/>
          <order val="2"/>
          <tx>
            <v>完播率</v>
          </tx>
          <spPr>
            <a:ln xmlns:a="http://schemas.openxmlformats.org/drawingml/2006/main" w="22000">
              <a:solidFill>
                <a:srgbClr val="12805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'月度数据'!$A$6:$A$17</f>
            </numRef>
          </cat>
          <val>
            <numRef>
              <f>'指标计算'!$M$5:$M$16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⑦ 各素材 ROAS</a:t>
            </a:r>
          </a:p>
        </rich>
      </tx>
    </title>
    <plotArea>
      <barChart>
        <barDir val="bar"/>
        <grouping val="clustered"/>
        <ser>
          <idx val="0"/>
          <order val="0"/>
          <tx>
            <v>ROAS</v>
          </tx>
          <spPr>
            <a:solidFill xmlns:a="http://schemas.openxmlformats.org/drawingml/2006/main">
              <a:srgbClr val="2D5BE3"/>
            </a:solidFill>
            <a:ln xmlns:a="http://schemas.openxmlformats.org/drawingml/2006/main">
              <a:solidFill>
                <a:srgbClr val="2D5BE3"/>
              </a:solidFill>
              <a:prstDash val="solid"/>
            </a:ln>
          </spPr>
          <cat>
            <numRef>
              <f>'素材对比'!$A$5:$A$9</f>
            </numRef>
          </cat>
          <val>
            <numRef>
              <f>'素材对比'!$L$5:$L$9</f>
            </numRef>
          </val>
        </ser>
        <dLbls>
          <numFmt formatCode="0.0&quot;x&quot;"/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axMin"/>
        </scaling>
        <delete val="0"/>
        <axPos val="l"/>
        <numFmt formatCode="0.0&quot;x&quot;" sourceLinked="0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⑧ 花费分布（按素材）</a:t>
            </a:r>
          </a:p>
        </rich>
      </tx>
    </title>
    <plotArea>
      <pieChart>
        <varyColors val="1"/>
        <ser>
          <idx val="0"/>
          <order val="0"/>
          <tx>
            <v>费用</v>
          </tx>
          <spPr>
            <a:ln xmlns:a="http://schemas.openxmlformats.org/drawingml/2006/main">
              <a:prstDash val="solid"/>
            </a:ln>
          </spPr>
          <cat>
            <numRef>
              <f>'素材对比'!$A$5:$A$9</f>
            </numRef>
          </cat>
          <val>
            <numRef>
              <f>'素材对比'!$C$5:$C$9</f>
            </numRef>
          </val>
        </ser>
        <dLbls>
          <showLegendKey val="0"/>
          <showVal val="0"/>
          <showCatName val="0"/>
          <showSerName val="0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/Relationships>
</file>

<file path=xl/drawings/drawing1.xml><?xml version="1.0" encoding="utf-8"?>
<wsDr xmlns="http://schemas.openxmlformats.org/drawingml/2006/spreadsheetDrawing">
  <oneCellAnchor>
    <from>
      <col>1</col>
      <colOff>0</colOff>
      <row>18</row>
      <rowOff>0</rowOff>
    </from>
    <ext cx="55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558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38</row>
      <rowOff>0</rowOff>
    </from>
    <ext cx="5580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38</row>
      <rowOff>0</rowOff>
    </from>
    <ext cx="5580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</col>
      <colOff>0</colOff>
      <row>58</row>
      <rowOff>0</rowOff>
    </from>
    <ext cx="5580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9</col>
      <colOff>0</colOff>
      <row>58</row>
      <rowOff>0</rowOff>
    </from>
    <ext cx="5580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1</col>
      <colOff>0</colOff>
      <row>78</row>
      <rowOff>0</rowOff>
    </from>
    <ext cx="5580000" cy="2592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9</col>
      <colOff>0</colOff>
      <row>78</row>
      <rowOff>0</rowOff>
    </from>
    <ext cx="5580000" cy="2592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92" customWidth="1" min="3" max="3"/>
  </cols>
  <sheetData>
    <row r="1" ht="28" customHeight="1">
      <c r="A1" s="1" t="inlineStr">
        <is>
          <t>TikTok 广告数据分析模板</t>
        </is>
      </c>
    </row>
    <row r="2">
      <c r="A2" s="2" t="inlineStr">
        <is>
          <t>毕瑞出海 berightdigital.com · 表内是示例数据，换成你自己的数据后，计算表和看板会自动更新</t>
        </is>
      </c>
    </row>
    <row r="4" ht="17.5" customHeight="1">
      <c r="B4" s="3" t="inlineStr">
        <is>
          <t>三步上手</t>
        </is>
      </c>
    </row>
    <row r="5" ht="17.5" customHeight="1">
      <c r="B5" s="4" t="inlineStr">
        <is>
          <t>第 1 步</t>
        </is>
      </c>
      <c r="C5" s="5" t="inlineStr">
        <is>
          <t>在「目标与假设」填你的毛利率和目标值（黄色格子）。</t>
        </is>
      </c>
    </row>
    <row r="6" ht="32" customHeight="1">
      <c r="B6" s="4" t="inlineStr">
        <is>
          <t>第 2 步</t>
        </is>
      </c>
      <c r="C6" s="5" t="inlineStr">
        <is>
          <t>从 TikTok 广告管理平台导出月度数据，覆盖「月度数据」里的示例数字：黄色列必填，灰色列选填，不填也不影响主要图表。</t>
        </is>
      </c>
    </row>
    <row r="7" ht="17.5" customHeight="1">
      <c r="B7" s="4" t="inlineStr">
        <is>
          <t>第 3 步</t>
        </is>
      </c>
      <c r="C7" s="5" t="inlineStr">
        <is>
          <t>（可选）在「素材对比」填各视频素材的数据，看哪些在赚钱、哪些在烧钱。</t>
        </is>
      </c>
    </row>
    <row r="8" ht="32" customHeight="1">
      <c r="B8" s="4" t="inlineStr">
        <is>
          <t>然后</t>
        </is>
      </c>
      <c r="C8" s="5" t="inlineStr">
        <is>
          <t>打开「看板」：顶部选择要看的月份，关键指标、环比、达标状态和本月诊断会自动计算，下方 8 张图表同步更新。</t>
        </is>
      </c>
    </row>
    <row r="9" ht="17.5" customHeight="1"/>
    <row r="10" ht="17.5" customHeight="1">
      <c r="B10" s="3" t="inlineStr">
        <is>
          <t>颜色说明</t>
        </is>
      </c>
    </row>
    <row r="11" ht="17.5" customHeight="1">
      <c r="B11" s="6" t="inlineStr">
        <is>
          <t>黄色底 · 蓝色字</t>
        </is>
      </c>
      <c r="C11" s="5" t="inlineStr">
        <is>
          <t>必填输入。主要图表和核心指标都靠这些数据。</t>
        </is>
      </c>
    </row>
    <row r="12" ht="17.5" customHeight="1">
      <c r="B12" s="7" t="inlineStr">
        <is>
          <t>灰色底 · 蓝色字</t>
        </is>
      </c>
      <c r="C12" s="5" t="inlineStr">
        <is>
          <t>选填输入。有数据就填，没有可以留空。</t>
        </is>
      </c>
    </row>
    <row r="13" ht="17.5" customHeight="1">
      <c r="B13" s="4" t="inlineStr">
        <is>
          <t>白色底 · 黑色字</t>
        </is>
      </c>
      <c r="C13" s="5" t="inlineStr">
        <is>
          <t>公式自动计算，请不要手动改。</t>
        </is>
      </c>
    </row>
    <row r="14" ht="17.5" customHeight="1">
      <c r="B14" s="4" t="inlineStr">
        <is>
          <t>红 / 橙 / 灰标签</t>
        </is>
      </c>
      <c r="C14" s="5" t="inlineStr">
        <is>
          <t>「指标清单」里的重要程度：核心（必须看）/ 建议（有条件就看）/ 可选（特定场景才用）。</t>
        </is>
      </c>
    </row>
    <row r="15" ht="17.5" customHeight="1"/>
    <row r="16" ht="17.5" customHeight="1">
      <c r="B16" s="3" t="inlineStr">
        <is>
          <t>新手先盯住这 6 个指标</t>
        </is>
      </c>
    </row>
    <row r="17" ht="32" customHeight="1">
      <c r="B17" s="4" t="inlineStr">
        <is>
          <t>① ROAS（完成支付价值 ÷ 花费）</t>
        </is>
      </c>
      <c r="C17" s="5" t="inlineStr">
        <is>
          <t>每花 1 美元带回多少销售额。先和盈亏平衡 ROAS（= 1 ÷ 毛利率）比，低于它就是亏钱。</t>
        </is>
      </c>
    </row>
    <row r="18" ht="32" customHeight="1">
      <c r="B18" s="4" t="inlineStr">
        <is>
          <t>② 单次完成支付成本（CPA）</t>
        </is>
      </c>
      <c r="C18" s="5" t="inlineStr">
        <is>
          <t>拿到一个订单花多少钱，和你能接受的获客成本比。</t>
        </is>
      </c>
    </row>
    <row r="19" ht="17.5" customHeight="1">
      <c r="B19" s="4" t="inlineStr">
        <is>
          <t>③ 6 秒观看率</t>
        </is>
      </c>
      <c r="C19" s="5" t="inlineStr">
        <is>
          <t>6 秒视频观看次数 ÷ 展示次数。TikTok 用户划得很快，前几秒留不住人，后面都白搭。</t>
        </is>
      </c>
    </row>
    <row r="20" ht="17.5" customHeight="1">
      <c r="B20" s="4" t="inlineStr">
        <is>
          <t>④ 点击率（落地页）</t>
        </is>
      </c>
      <c r="C20" s="5" t="inlineStr">
        <is>
          <t>展示里有多少人点击跳到你的网站。</t>
        </is>
      </c>
    </row>
    <row r="21" ht="17.5" customHeight="1">
      <c r="B21" s="4" t="inlineStr">
        <is>
          <t>⑤ CPM（千次展示费用）</t>
        </is>
      </c>
      <c r="C21" s="5" t="inlineStr">
        <is>
          <t>流量价格，旺季会明显上涨。CPM 涨的时候，要靠更好的素材把 CTR 和转化率顶上去。</t>
        </is>
      </c>
    </row>
    <row r="22" ht="17.5" customHeight="1">
      <c r="B22" s="4" t="inlineStr">
        <is>
          <t>⑥ 频次</t>
        </is>
      </c>
      <c r="C22" s="5" t="inlineStr">
        <is>
          <t>TikTok 素材衰退比其他平台更快。频次升高、6 秒观看率下降，就该上新素材了。</t>
        </is>
      </c>
    </row>
    <row r="23" ht="17.5" customHeight="1"/>
    <row r="24" ht="32" customHeight="1">
      <c r="B24" s="3" t="inlineStr">
        <is>
          <t>从 TikTok 广告管理平台导出数据</t>
        </is>
      </c>
    </row>
    <row r="25" ht="17.5" customHeight="1">
      <c r="B25" s="4" t="inlineStr">
        <is>
          <t>路径</t>
        </is>
      </c>
      <c r="C25" s="5" t="inlineStr">
        <is>
          <t>TikTok 广告管理平台 →「报表」→ 新建自定义报表 → 时间维度选「月」→ 勾选下面的指标 → 导出。</t>
        </is>
      </c>
    </row>
    <row r="26" ht="32" customHeight="1">
      <c r="B26" s="4" t="inlineStr">
        <is>
          <t>需要的列</t>
        </is>
      </c>
      <c r="C26" s="5" t="inlineStr">
        <is>
          <t>花费、展示次数、覆盖人数、点击次数（落地页）、完成支付次数（网站）、完成支付价值（网站）；选填：视频观看次数、2 秒 / 6 秒视频观看次数、视频完播次数、加购次数（网站）、发起结账次数（网站）。</t>
        </is>
      </c>
    </row>
    <row r="27" ht="32" customHeight="1">
      <c r="B27" s="4" t="inlineStr">
        <is>
          <t>注意</t>
        </is>
      </c>
      <c r="C27" s="5" t="inlineStr">
        <is>
          <t>本模板按「独立站 + Pixel」设计。如果是 TikTok Shop 店铺，把「完成支付」换成站内的成交订单和 GMV 即可，公式不用改。全年请固定同一种归因窗口。</t>
        </is>
      </c>
    </row>
    <row r="28" ht="17.5" customHeight="1"/>
    <row r="29" ht="17.5" customHeight="1">
      <c r="B29" s="3" t="inlineStr">
        <is>
          <t>工作表一览</t>
        </is>
      </c>
    </row>
    <row r="30" ht="17.5" customHeight="1">
      <c r="B30" s="4" t="inlineStr">
        <is>
          <t>目标与假设</t>
        </is>
      </c>
      <c r="C30" s="5" t="inlineStr">
        <is>
          <t>毛利率、目标值等设置，计算和看板都引用这里。</t>
        </is>
      </c>
    </row>
    <row r="31" ht="17.5" customHeight="1">
      <c r="B31" s="4" t="inlineStr">
        <is>
          <t>月度数据</t>
        </is>
      </c>
      <c r="C31" s="5" t="inlineStr">
        <is>
          <t>12 个月的原始数据（输入）。</t>
        </is>
      </c>
    </row>
    <row r="32" ht="17.5" customHeight="1">
      <c r="B32" s="4" t="inlineStr">
        <is>
          <t>素材对比</t>
        </is>
      </c>
      <c r="C32" s="5" t="inlineStr">
        <is>
          <t>各视频素材的数据（输入），自动算出效率指标、花费占比和判断。</t>
        </is>
      </c>
    </row>
    <row r="33" ht="17.5" customHeight="1">
      <c r="B33" s="4" t="inlineStr">
        <is>
          <t>指标计算</t>
        </is>
      </c>
      <c r="C33" s="5" t="inlineStr">
        <is>
          <t>由月度数据自动算出各项比率、成本、回报和达标状态（公式，勿改）。</t>
        </is>
      </c>
    </row>
    <row r="34" ht="17.5" customHeight="1">
      <c r="B34" s="4" t="inlineStr">
        <is>
          <t>看板</t>
        </is>
      </c>
      <c r="C34" s="5" t="inlineStr">
        <is>
          <t>月份选择 + 关键指标 + 本月诊断 + 8 张图表，每张图下方有「怎么看」。</t>
        </is>
      </c>
    </row>
    <row r="35" ht="17.5" customHeight="1">
      <c r="B35" s="4" t="inlineStr">
        <is>
          <t>指标清单</t>
        </is>
      </c>
      <c r="C35" s="5" t="inlineStr">
        <is>
          <t>TikTok广告全部 85 个指标，标注重要程度和新手提示，可按重要程度筛选。</t>
        </is>
      </c>
    </row>
    <row r="36" ht="17.5" customHeight="1"/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9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22" customWidth="1" min="2" max="2"/>
    <col width="13" customWidth="1" min="3" max="3"/>
    <col width="13" customWidth="1" min="4" max="4"/>
    <col width="11" customWidth="1" min="5" max="5"/>
    <col width="13" customWidth="1" min="6" max="6"/>
    <col width="13" customWidth="1" min="7" max="7"/>
    <col width="11" customWidth="1" min="8" max="8"/>
    <col width="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3" customWidth="1" min="18" max="18"/>
    <col width="16" customWidth="1" min="19" max="19"/>
    <col width="13" customWidth="1" min="20" max="20"/>
    <col width="12" customWidth="1" min="21" max="21"/>
  </cols>
  <sheetData>
    <row r="1" ht="30" customHeight="1">
      <c r="A1" s="8" t="inlineStr">
        <is>
          <t>TikTok 广告看板</t>
        </is>
      </c>
    </row>
    <row r="2">
      <c r="A2" s="2" t="inlineStr">
        <is>
          <t>先在 C4 选月份，关键指标、达标状态、本月诊断和漏斗图会自动切换；其他图表展示全年趋势。</t>
        </is>
      </c>
    </row>
    <row r="4">
      <c r="B4" s="9" t="inlineStr">
        <is>
          <t>选择月份 ▸</t>
        </is>
      </c>
      <c r="C4" s="10" t="inlineStr">
        <is>
          <t>12月</t>
        </is>
      </c>
      <c r="D4" s="11">
        <f>IFERROR(MATCH(C4,'月度数据'!$A$6:$A$17,0),12)</f>
        <v/>
      </c>
      <c r="E4" s="12" t="inlineStr">
        <is>
          <t>← 点格子右侧下拉箭头切换</t>
        </is>
      </c>
    </row>
    <row r="6">
      <c r="B6" s="13" t="inlineStr">
        <is>
          <t>关键指标</t>
        </is>
      </c>
      <c r="C6" s="13" t="inlineStr">
        <is>
          <t>本月</t>
        </is>
      </c>
      <c r="D6" s="13" t="inlineStr">
        <is>
          <t>上月</t>
        </is>
      </c>
      <c r="E6" s="13" t="inlineStr">
        <is>
          <t>环比</t>
        </is>
      </c>
      <c r="F6" s="13" t="inlineStr">
        <is>
          <t>全年</t>
        </is>
      </c>
      <c r="G6" s="13" t="inlineStr">
        <is>
          <t>目标</t>
        </is>
      </c>
      <c r="H6" s="13" t="inlineStr">
        <is>
          <t>状态</t>
        </is>
      </c>
      <c r="J6" s="14" t="inlineStr">
        <is>
          <t>本月一句话诊断</t>
        </is>
      </c>
      <c r="S6" s="13" t="inlineStr">
        <is>
          <t>本月漏斗（图表数据）</t>
        </is>
      </c>
      <c r="T6" s="13" t="inlineStr">
        <is>
          <t>数量</t>
        </is>
      </c>
      <c r="U6" s="13" t="inlineStr">
        <is>
          <t>环节转化率</t>
        </is>
      </c>
    </row>
    <row r="7">
      <c r="B7" s="15" t="inlineStr">
        <is>
          <t>花费</t>
        </is>
      </c>
      <c r="C7" s="16">
        <f>INDEX('月度数据'!$B$6:$B$17,$D$4)</f>
        <v/>
      </c>
      <c r="D7" s="17">
        <f>IF($D$4=1,"-",INDEX('月度数据'!$B$6:$B$17,$D$4-1))</f>
        <v/>
      </c>
      <c r="E7" s="18">
        <f>IF($D$4=1,"-",IFERROR(C7/D7-1,"-"))</f>
        <v/>
      </c>
      <c r="F7" s="17">
        <f>'月度数据'!B18</f>
        <v/>
      </c>
      <c r="G7" s="17" t="inlineStr">
        <is>
          <t>-</t>
        </is>
      </c>
      <c r="H7" s="19">
        <f>"-"</f>
        <v/>
      </c>
      <c r="J7" s="20">
        <f>IF(INDEX('指标计算'!$Q$5:$Q$16,$D$4)="亏损","⚠ ROAS 低于盈亏平衡线，广告在亏钱：先看 CPM 是否大涨（旺季常见），再看素材 6 秒观看率和支付转化率。",IF(INDEX('指标计算'!$Q$5:$Q$16,$D$4)="保本","ROAS 在保本和目标之间：能回本但利润薄，把预算集中到 ROAS 最高的 2–3 条素材。","✓ ROAS 达标：可以复制表现好的素材做变体，逐步加预算。"))&amp;IF(INDEX('指标计算'!$L$5:$L$16,$D$4)&lt;'目标与假设'!$B$11," 6 秒观看率低于目标，视频开头抓不住人：前 2 秒直接给结果、冲突或价格。","")&amp;IF(INDEX('指标计算'!$C$5:$C$16,$D$4)&gt;'目标与假设'!$B$12," 频次超过警戒线，素材在衰退，尽快补充新素材。","")</f>
        <v/>
      </c>
      <c r="S7" s="21" t="inlineStr">
        <is>
          <t>点击（落地页）</t>
        </is>
      </c>
      <c r="T7" s="22">
        <f>INDEX('月度数据'!$E$6:$E$17,$D$4)</f>
        <v/>
      </c>
      <c r="U7" s="18" t="inlineStr">
        <is>
          <t>-</t>
        </is>
      </c>
    </row>
    <row r="8">
      <c r="B8" s="15" t="inlineStr">
        <is>
          <t>完成支付价值</t>
        </is>
      </c>
      <c r="C8" s="16">
        <f>INDEX('月度数据'!$G$6:$G$17,$D$4)</f>
        <v/>
      </c>
      <c r="D8" s="17">
        <f>IF($D$4=1,"-",INDEX('月度数据'!$G$6:$G$17,$D$4-1))</f>
        <v/>
      </c>
      <c r="E8" s="18">
        <f>IF($D$4=1,"-",IFERROR(C8/D8-1,"-"))</f>
        <v/>
      </c>
      <c r="F8" s="17">
        <f>'月度数据'!G18</f>
        <v/>
      </c>
      <c r="G8" s="17" t="inlineStr">
        <is>
          <t>-</t>
        </is>
      </c>
      <c r="H8" s="19">
        <f>"-"</f>
        <v/>
      </c>
      <c r="S8" s="21" t="inlineStr">
        <is>
          <t>加购</t>
        </is>
      </c>
      <c r="T8" s="22">
        <f>INDEX('月度数据'!$L$6:$L$17,$D$4)</f>
        <v/>
      </c>
      <c r="U8" s="18">
        <f>IFERROR(T8/T7,0)</f>
        <v/>
      </c>
    </row>
    <row r="9">
      <c r="B9" s="15" t="inlineStr">
        <is>
          <t>ROAS ★</t>
        </is>
      </c>
      <c r="C9" s="23">
        <f>INDEX('指标计算'!$H$5:$H$16,$D$4)</f>
        <v/>
      </c>
      <c r="D9" s="24">
        <f>IF($D$4=1,"-",INDEX('指标计算'!$H$5:$H$16,$D$4-1))</f>
        <v/>
      </c>
      <c r="E9" s="18">
        <f>IF($D$4=1,"-",IFERROR(C9/D9-1,"-"))</f>
        <v/>
      </c>
      <c r="F9" s="24">
        <f>'指标计算'!H17</f>
        <v/>
      </c>
      <c r="G9" s="24">
        <f>'目标与假设'!$B$8</f>
        <v/>
      </c>
      <c r="H9" s="19">
        <f>IF(C9&gt;=G9,"达标","未达标")</f>
        <v/>
      </c>
      <c r="S9" s="21" t="inlineStr">
        <is>
          <t>发起结账</t>
        </is>
      </c>
      <c r="T9" s="22">
        <f>INDEX('月度数据'!$M$6:$M$17,$D$4)</f>
        <v/>
      </c>
      <c r="U9" s="18">
        <f>IFERROR(T9/T8,0)</f>
        <v/>
      </c>
    </row>
    <row r="10">
      <c r="B10" s="15" t="inlineStr">
        <is>
          <t>完成支付次数</t>
        </is>
      </c>
      <c r="C10" s="25">
        <f>INDEX('月度数据'!$F$6:$F$17,$D$4)</f>
        <v/>
      </c>
      <c r="D10" s="22">
        <f>IF($D$4=1,"-",INDEX('月度数据'!$F$6:$F$17,$D$4-1))</f>
        <v/>
      </c>
      <c r="E10" s="18">
        <f>IF($D$4=1,"-",IFERROR(C10/D10-1,"-"))</f>
        <v/>
      </c>
      <c r="F10" s="22">
        <f>'月度数据'!F18</f>
        <v/>
      </c>
      <c r="G10" s="22" t="inlineStr">
        <is>
          <t>-</t>
        </is>
      </c>
      <c r="H10" s="19">
        <f>"-"</f>
        <v/>
      </c>
      <c r="S10" s="21" t="inlineStr">
        <is>
          <t>完成支付</t>
        </is>
      </c>
      <c r="T10" s="22">
        <f>INDEX('月度数据'!$F$6:$F$17,$D$4)</f>
        <v/>
      </c>
      <c r="U10" s="18">
        <f>IFERROR(T10/T9,0)</f>
        <v/>
      </c>
    </row>
    <row r="11">
      <c r="B11" s="15" t="inlineStr">
        <is>
          <t>单次支付成本 CPA ★</t>
        </is>
      </c>
      <c r="C11" s="26">
        <f>INDEX('指标计算'!$G$5:$G$16,$D$4)</f>
        <v/>
      </c>
      <c r="D11" s="27">
        <f>IF($D$4=1,"-",INDEX('指标计算'!$G$5:$G$16,$D$4-1))</f>
        <v/>
      </c>
      <c r="E11" s="18">
        <f>IF($D$4=1,"-",IFERROR(C11/D11-1,"-"))</f>
        <v/>
      </c>
      <c r="F11" s="27">
        <f>'指标计算'!G17</f>
        <v/>
      </c>
      <c r="G11" s="27">
        <f>'目标与假设'!$B$9</f>
        <v/>
      </c>
      <c r="H11" s="19">
        <f>IF(C11&lt;=G11,"达标","未达标")</f>
        <v/>
      </c>
      <c r="S11" s="12" t="inlineStr">
        <is>
          <t>环节转化率 = 本步 ÷ 上一步</t>
        </is>
      </c>
    </row>
    <row r="12">
      <c r="B12" s="15" t="inlineStr">
        <is>
          <t>CPM ★</t>
        </is>
      </c>
      <c r="C12" s="26">
        <f>INDEX('指标计算'!$B$5:$B$16,$D$4)</f>
        <v/>
      </c>
      <c r="D12" s="27">
        <f>IF($D$4=1,"-",INDEX('指标计算'!$B$5:$B$16,$D$4-1))</f>
        <v/>
      </c>
      <c r="E12" s="18">
        <f>IF($D$4=1,"-",IFERROR(C12/D12-1,"-"))</f>
        <v/>
      </c>
      <c r="F12" s="27">
        <f>'指标计算'!B17</f>
        <v/>
      </c>
      <c r="G12" s="27" t="inlineStr">
        <is>
          <t>-</t>
        </is>
      </c>
      <c r="H12" s="19">
        <f>"-"</f>
        <v/>
      </c>
      <c r="J12" s="28" t="inlineStr">
        <is>
          <t>颜色</t>
        </is>
      </c>
    </row>
    <row r="13">
      <c r="B13" s="15" t="inlineStr">
        <is>
          <t>点击率（落地页）★</t>
        </is>
      </c>
      <c r="C13" s="29">
        <f>INDEX('指标计算'!$D$5:$D$16,$D$4)</f>
        <v/>
      </c>
      <c r="D13" s="30">
        <f>IF($D$4=1,"-",INDEX('指标计算'!$D$5:$D$16,$D$4-1))</f>
        <v/>
      </c>
      <c r="E13" s="18">
        <f>IF($D$4=1,"-",IFERROR(C13/D13-1,"-"))</f>
        <v/>
      </c>
      <c r="F13" s="30">
        <f>'指标计算'!D17</f>
        <v/>
      </c>
      <c r="G13" s="30">
        <f>'目标与假设'!$B$10</f>
        <v/>
      </c>
      <c r="H13" s="19">
        <f>IF(C13&gt;=G13,"达标","未达标")</f>
        <v/>
      </c>
      <c r="J13" s="31" t="inlineStr">
        <is>
          <t>达标 = 达到「目标与假设」里的目标值；未达标 = 没达到。黄色格子可以修改。</t>
        </is>
      </c>
    </row>
    <row r="14">
      <c r="B14" s="15" t="inlineStr">
        <is>
          <t>6 秒观看率 ★</t>
        </is>
      </c>
      <c r="C14" s="32">
        <f>INDEX('指标计算'!$L$5:$L$16,$D$4)</f>
        <v/>
      </c>
      <c r="D14" s="18">
        <f>IF($D$4=1,"-",INDEX('指标计算'!$L$5:$L$16,$D$4-1))</f>
        <v/>
      </c>
      <c r="E14" s="18">
        <f>IF($D$4=1,"-",IFERROR(C14/D14-1,"-"))</f>
        <v/>
      </c>
      <c r="F14" s="18">
        <f>'指标计算'!L17</f>
        <v/>
      </c>
      <c r="G14" s="18">
        <f>'目标与假设'!$B$11</f>
        <v/>
      </c>
      <c r="H14" s="19">
        <f>IF(C14&gt;=G14,"达标","未达标")</f>
        <v/>
      </c>
    </row>
    <row r="15">
      <c r="B15" s="15" t="inlineStr">
        <is>
          <t>频次 ★</t>
        </is>
      </c>
      <c r="C15" s="33">
        <f>INDEX('指标计算'!$C$5:$C$16,$D$4)</f>
        <v/>
      </c>
      <c r="D15" s="34">
        <f>IF($D$4=1,"-",INDEX('指标计算'!$C$5:$C$16,$D$4-1))</f>
        <v/>
      </c>
      <c r="E15" s="18">
        <f>IF($D$4=1,"-",IFERROR(C15/D15-1,"-"))</f>
        <v/>
      </c>
      <c r="F15" s="34">
        <f>'指标计算'!C17</f>
        <v/>
      </c>
      <c r="G15" s="34">
        <f>'目标与假设'!$B$12</f>
        <v/>
      </c>
      <c r="H15" s="19">
        <f>IF(C15&lt;=G15,"达标","未达标")</f>
        <v/>
      </c>
    </row>
    <row r="16">
      <c r="B16" s="15" t="inlineStr">
        <is>
          <t>毛利（扣广告费后）</t>
        </is>
      </c>
      <c r="C16" s="16">
        <f>INDEX('指标计算'!$J$5:$J$16,$D$4)</f>
        <v/>
      </c>
      <c r="D16" s="17">
        <f>IF($D$4=1,"-",INDEX('指标计算'!$J$5:$J$16,$D$4-1))</f>
        <v/>
      </c>
      <c r="E16" s="18">
        <f>IF($D$4=1,"-",IFERROR(C16/D16-1,"-"))</f>
        <v/>
      </c>
      <c r="F16" s="17">
        <f>'指标计算'!J17</f>
        <v/>
      </c>
      <c r="G16" s="17" t="inlineStr">
        <is>
          <t>-</t>
        </is>
      </c>
      <c r="H16" s="19">
        <f>"-"</f>
        <v/>
      </c>
    </row>
    <row r="17">
      <c r="B17" s="12" t="inlineStr">
        <is>
          <t>★ = 新手优先看的核心指标。频次的「目标」是警戒线，低于它为达标。</t>
        </is>
      </c>
    </row>
    <row r="34">
      <c r="B34" s="31" t="inlineStr">
        <is>
          <t>怎么看：两根柱子差距越大越好。旺季花费上涨时，要看支付价值是否同步上涨。</t>
        </is>
      </c>
      <c r="J34" s="31" t="inlineStr">
        <is>
          <t>怎么看：蓝线是实际 ROAS，绿虚线是目标，红虚线是盈亏平衡线。TikTok 旺季 CPM 上涨快，Q4 的 ROAS 容易掉到红线下。</t>
        </is>
      </c>
    </row>
    <row r="35"/>
    <row r="36"/>
    <row r="37"/>
    <row r="54">
      <c r="B54" s="31" t="inlineStr">
        <is>
          <t>怎么看：CPM 是曝光价格，CPC 是点击价格。CPM 涨而 CPC 涨得少，说明素材点击率在撑着。</t>
        </is>
      </c>
      <c r="J54" s="31" t="inlineStr">
        <is>
          <t>怎么看：频次越过红虚线，说明同一批人看了太多次，要补新素材或放宽定向。</t>
        </is>
      </c>
    </row>
    <row r="55"/>
    <row r="56"/>
    <row r="57"/>
    <row r="74">
      <c r="B74" s="31" t="inlineStr">
        <is>
          <t>怎么看：看板右侧「本月漏斗」表有每一步的转化率。点击多、加购少，问题多在落地页和价格；加购多、支付少，查运费、支付方式和结账流程。</t>
        </is>
      </c>
      <c r="J74" s="31" t="inlineStr">
        <is>
          <t>怎么看：2 秒、6 秒观看率看开头留人能力，完播率看内容节奏。几条线同时往下走，说明素材整体在衰退。</t>
        </is>
      </c>
    </row>
    <row r="75"/>
    <row r="76"/>
    <row r="77"/>
    <row r="94">
      <c r="B94" s="31" t="inlineStr">
        <is>
          <t>怎么看：找出 ROAS 最高的素材，分析它的开头、卖点和节奏，用来指导下一批素材。低于盈亏平衡线的素材可以暂停。</t>
        </is>
      </c>
      <c r="J94" s="31" t="inlineStr">
        <is>
          <t>怎么看：和「素材对比」表的价值占比一起看。花费占比大、价值占比小的素材优先调整或暂停。</t>
        </is>
      </c>
    </row>
    <row r="95"/>
    <row r="96"/>
    <row r="97"/>
  </sheetData>
  <mergeCells count="10">
    <mergeCell ref="J74:Q77"/>
    <mergeCell ref="J94:Q97"/>
    <mergeCell ref="J7:Q10"/>
    <mergeCell ref="J34:Q37"/>
    <mergeCell ref="B94:H97"/>
    <mergeCell ref="B74:H77"/>
    <mergeCell ref="J54:Q57"/>
    <mergeCell ref="B34:H37"/>
    <mergeCell ref="B54:H57"/>
    <mergeCell ref="J13:Q14"/>
  </mergeCells>
  <conditionalFormatting sqref="H7:H16">
    <cfRule type="expression" priority="1" dxfId="0">
      <formula>H7="达标"</formula>
    </cfRule>
    <cfRule type="expression" priority="2" dxfId="1">
      <formula>H7="未达标"</formula>
    </cfRule>
  </conditionalFormatting>
  <dataValidations count="1">
    <dataValidation sqref="C4" showDropDown="0" showInputMessage="0" showErrorMessage="0" allowBlank="0" type="list">
      <formula1>='月度数据'!$A$6:$A$17</formula1>
    </dataValidation>
  </dataValidation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0" customWidth="1" min="3" max="3"/>
    <col width="72" customWidth="1" min="4" max="4"/>
  </cols>
  <sheetData>
    <row r="1" ht="28" customHeight="1">
      <c r="A1" s="1" t="inlineStr">
        <is>
          <t>目标与假设</t>
        </is>
      </c>
    </row>
    <row r="2">
      <c r="A2" s="2" t="inlineStr">
        <is>
          <t>黄色格子改成你自己的数字。所有计算和图表都会引用这里。</t>
        </is>
      </c>
    </row>
    <row r="4">
      <c r="A4" s="13" t="inlineStr">
        <is>
          <t>项目</t>
        </is>
      </c>
      <c r="B4" s="13" t="inlineStr">
        <is>
          <t>数值</t>
        </is>
      </c>
      <c r="C4" s="13" t="inlineStr">
        <is>
          <t>单位</t>
        </is>
      </c>
      <c r="D4" s="13" t="inlineStr">
        <is>
          <t>说明</t>
        </is>
      </c>
    </row>
    <row r="5" ht="17.5" customHeight="1">
      <c r="A5" s="15" t="inlineStr">
        <is>
          <t>币种</t>
        </is>
      </c>
      <c r="B5" s="35" t="inlineStr">
        <is>
          <t>USD</t>
        </is>
      </c>
      <c r="C5" s="19" t="inlineStr"/>
      <c r="D5" s="36" t="inlineStr">
        <is>
          <t>只作标注用。表内金额格式是美元，换币种可以改单元格格式。</t>
        </is>
      </c>
    </row>
    <row r="6" ht="17.5" customHeight="1">
      <c r="A6" s="15" t="inlineStr">
        <is>
          <t>毛利率</t>
        </is>
      </c>
      <c r="B6" s="37" t="n">
        <v>0.5</v>
      </c>
      <c r="C6" s="19" t="inlineStr">
        <is>
          <t>%</t>
        </is>
      </c>
      <c r="D6" s="36" t="inlineStr">
        <is>
          <t>扣除商品成本、运费、平台手续费后的毛利占售价的比例。决定盈亏平衡 ROAS。</t>
        </is>
      </c>
    </row>
    <row r="7" ht="17.5" customHeight="1">
      <c r="A7" s="15" t="inlineStr">
        <is>
          <t>盈亏平衡 ROAS</t>
        </is>
      </c>
      <c r="B7" s="38">
        <f>IFERROR(1/'目标与假设'!$B$6,0)</f>
        <v/>
      </c>
      <c r="C7" s="19" t="inlineStr">
        <is>
          <t>x</t>
        </is>
      </c>
      <c r="D7" s="36" t="inlineStr">
        <is>
          <t>等于 1 ÷ 毛利率。ROAS 低于这条线，广告带来的毛利不够付广告费。</t>
        </is>
      </c>
    </row>
    <row r="8" ht="17.5" customHeight="1">
      <c r="A8" s="15" t="inlineStr">
        <is>
          <t>目标 ROAS</t>
        </is>
      </c>
      <c r="B8" s="39" t="n">
        <v>2.2</v>
      </c>
      <c r="C8" s="19" t="inlineStr">
        <is>
          <t>x</t>
        </is>
      </c>
      <c r="D8" s="36" t="inlineStr">
        <is>
          <t>你希望达到的 ROAS。</t>
        </is>
      </c>
    </row>
    <row r="9" ht="17.5" customHeight="1">
      <c r="A9" s="15" t="inlineStr">
        <is>
          <t>目标 CPA</t>
        </is>
      </c>
      <c r="B9" s="40" t="n">
        <v>32</v>
      </c>
      <c r="C9" s="19" t="inlineStr">
        <is>
          <t>USD</t>
        </is>
      </c>
      <c r="D9" s="36" t="inlineStr">
        <is>
          <t>你愿意为一个订单付的最高广告费。</t>
        </is>
      </c>
    </row>
    <row r="10" ht="17.5" customHeight="1">
      <c r="A10" s="15" t="inlineStr">
        <is>
          <t>目标点击率</t>
        </is>
      </c>
      <c r="B10" s="41" t="n">
        <v>0.008999999999999999</v>
      </c>
      <c r="C10" s="19" t="inlineStr">
        <is>
          <t>%</t>
        </is>
      </c>
      <c r="D10" s="36" t="inlineStr">
        <is>
          <t>落地页点击率的参考目标，按你的品类调整。</t>
        </is>
      </c>
    </row>
    <row r="11" ht="17.5" customHeight="1">
      <c r="A11" s="15" t="inlineStr">
        <is>
          <t>目标 6 秒观看率</t>
        </is>
      </c>
      <c r="B11" s="42" t="n">
        <v>0.18</v>
      </c>
      <c r="C11" s="19" t="inlineStr">
        <is>
          <t>%</t>
        </is>
      </c>
      <c r="D11" s="36" t="inlineStr">
        <is>
          <t>6 秒视频观看次数 ÷ 展示次数的参考目标。</t>
        </is>
      </c>
    </row>
    <row r="12" ht="17.5" customHeight="1">
      <c r="A12" s="15" t="inlineStr">
        <is>
          <t>频次警戒线</t>
        </is>
      </c>
      <c r="B12" s="43" t="n">
        <v>3.5</v>
      </c>
      <c r="C12" s="19" t="inlineStr">
        <is>
          <t>次</t>
        </is>
      </c>
      <c r="D12" s="36" t="inlineStr">
        <is>
          <t>按月统计的频次超过这个值，要留意素材衰退。</t>
        </is>
      </c>
    </row>
    <row r="14">
      <c r="A14" s="28" t="inlineStr">
        <is>
          <t>示例数据说明</t>
        </is>
      </c>
    </row>
    <row r="15" ht="34" customHeight="1">
      <c r="A15" s="44" t="inlineStr">
        <is>
          <t>模板里的数字是虚构的跨境独立站示例（全年广告费约 7 万美元，通过 Pixel 回传「完成支付」，11 月旺季 CPM 大涨导致 ROAS 下滑），只用来演示图表效果，不代表行业平均水平。</t>
        </is>
      </c>
    </row>
  </sheetData>
  <mergeCells count="1">
    <mergeCell ref="A15:D15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2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 ht="28" customHeight="1">
      <c r="A1" s="1" t="inlineStr">
        <is>
          <t>月度数据（输入）</t>
        </is>
      </c>
    </row>
    <row r="2">
      <c r="A2" s="2" t="inlineStr">
        <is>
          <t>黄色列必填，灰色列选填。示例为 2026 年 1–12 月，直接覆盖即可。</t>
        </is>
      </c>
    </row>
    <row r="4" ht="34" customHeight="1">
      <c r="A4" s="13" t="inlineStr">
        <is>
          <t>月份</t>
        </is>
      </c>
      <c r="B4" s="13" t="inlineStr">
        <is>
          <t>花费</t>
        </is>
      </c>
      <c r="C4" s="13" t="inlineStr">
        <is>
          <t>展示次数</t>
        </is>
      </c>
      <c r="D4" s="13" t="inlineStr">
        <is>
          <t>覆盖人数</t>
        </is>
      </c>
      <c r="E4" s="13" t="inlineStr">
        <is>
          <t>点击次数（落地页）</t>
        </is>
      </c>
      <c r="F4" s="13" t="inlineStr">
        <is>
          <t>完成支付次数</t>
        </is>
      </c>
      <c r="G4" s="13" t="inlineStr">
        <is>
          <t>完成支付价值</t>
        </is>
      </c>
      <c r="H4" s="13" t="inlineStr">
        <is>
          <t>视频观看次数</t>
        </is>
      </c>
      <c r="I4" s="13" t="inlineStr">
        <is>
          <t>2 秒视频观看次数</t>
        </is>
      </c>
      <c r="J4" s="13" t="inlineStr">
        <is>
          <t>6 秒视频观看次数</t>
        </is>
      </c>
      <c r="K4" s="13" t="inlineStr">
        <is>
          <t>视频完播次数</t>
        </is>
      </c>
      <c r="L4" s="13" t="inlineStr">
        <is>
          <t>加购次数</t>
        </is>
      </c>
      <c r="M4" s="13" t="inlineStr">
        <is>
          <t>发起结账次数</t>
        </is>
      </c>
    </row>
    <row r="5">
      <c r="A5" s="45" t="inlineStr"/>
      <c r="B5" s="46" t="inlineStr">
        <is>
          <t>必填</t>
        </is>
      </c>
      <c r="C5" s="46" t="inlineStr">
        <is>
          <t>必填</t>
        </is>
      </c>
      <c r="D5" s="46" t="inlineStr">
        <is>
          <t>必填</t>
        </is>
      </c>
      <c r="E5" s="46" t="inlineStr">
        <is>
          <t>必填</t>
        </is>
      </c>
      <c r="F5" s="46" t="inlineStr">
        <is>
          <t>必填</t>
        </is>
      </c>
      <c r="G5" s="46" t="inlineStr">
        <is>
          <t>必填</t>
        </is>
      </c>
      <c r="H5" s="47" t="inlineStr">
        <is>
          <t>选填</t>
        </is>
      </c>
      <c r="I5" s="47" t="inlineStr">
        <is>
          <t>选填</t>
        </is>
      </c>
      <c r="J5" s="47" t="inlineStr">
        <is>
          <t>选填</t>
        </is>
      </c>
      <c r="K5" s="47" t="inlineStr">
        <is>
          <t>选填</t>
        </is>
      </c>
      <c r="L5" s="47" t="inlineStr">
        <is>
          <t>选填</t>
        </is>
      </c>
      <c r="M5" s="47" t="inlineStr">
        <is>
          <t>选填</t>
        </is>
      </c>
    </row>
    <row r="6">
      <c r="A6" s="48" t="inlineStr">
        <is>
          <t>1月</t>
        </is>
      </c>
      <c r="B6" s="49" t="n">
        <v>5202</v>
      </c>
      <c r="C6" s="50" t="n">
        <v>693600</v>
      </c>
      <c r="D6" s="50" t="n">
        <v>289000</v>
      </c>
      <c r="E6" s="50" t="n">
        <v>6242</v>
      </c>
      <c r="F6" s="50" t="n">
        <v>162</v>
      </c>
      <c r="G6" s="49" t="n">
        <v>10692</v>
      </c>
      <c r="H6" s="51" t="n">
        <v>596496</v>
      </c>
      <c r="I6" s="51" t="n">
        <v>328073</v>
      </c>
      <c r="J6" s="51" t="n">
        <v>138720</v>
      </c>
      <c r="K6" s="51" t="n">
        <v>38772</v>
      </c>
      <c r="L6" s="51" t="n">
        <v>675</v>
      </c>
      <c r="M6" s="51" t="n">
        <v>295</v>
      </c>
    </row>
    <row r="7">
      <c r="A7" s="48" t="inlineStr">
        <is>
          <t>2月</t>
        </is>
      </c>
      <c r="B7" s="49" t="n">
        <v>4656</v>
      </c>
      <c r="C7" s="50" t="n">
        <v>665143</v>
      </c>
      <c r="D7" s="50" t="n">
        <v>289193</v>
      </c>
      <c r="E7" s="50" t="n">
        <v>5853</v>
      </c>
      <c r="F7" s="50" t="n">
        <v>129</v>
      </c>
      <c r="G7" s="49" t="n">
        <v>8256</v>
      </c>
      <c r="H7" s="51" t="n">
        <v>572023</v>
      </c>
      <c r="I7" s="51" t="n">
        <v>314613</v>
      </c>
      <c r="J7" s="51" t="n">
        <v>133029</v>
      </c>
      <c r="K7" s="51" t="n">
        <v>37181</v>
      </c>
      <c r="L7" s="51" t="n">
        <v>538</v>
      </c>
      <c r="M7" s="51" t="n">
        <v>235</v>
      </c>
    </row>
    <row r="8">
      <c r="A8" s="48" t="inlineStr">
        <is>
          <t>3月</t>
        </is>
      </c>
      <c r="B8" s="49" t="n">
        <v>5454</v>
      </c>
      <c r="C8" s="50" t="n">
        <v>717632</v>
      </c>
      <c r="D8" s="50" t="n">
        <v>287053</v>
      </c>
      <c r="E8" s="50" t="n">
        <v>6818</v>
      </c>
      <c r="F8" s="50" t="n">
        <v>184</v>
      </c>
      <c r="G8" s="49" t="n">
        <v>12512</v>
      </c>
      <c r="H8" s="51" t="n">
        <v>617164</v>
      </c>
      <c r="I8" s="51" t="n">
        <v>339440</v>
      </c>
      <c r="J8" s="51" t="n">
        <v>150703</v>
      </c>
      <c r="K8" s="51" t="n">
        <v>40116</v>
      </c>
      <c r="L8" s="51" t="n">
        <v>767</v>
      </c>
      <c r="M8" s="51" t="n">
        <v>335</v>
      </c>
    </row>
    <row r="9">
      <c r="A9" s="48" t="inlineStr">
        <is>
          <t>4月</t>
        </is>
      </c>
      <c r="B9" s="49" t="n">
        <v>5928</v>
      </c>
      <c r="C9" s="50" t="n">
        <v>741000</v>
      </c>
      <c r="D9" s="50" t="n">
        <v>285000</v>
      </c>
      <c r="E9" s="50" t="n">
        <v>7262</v>
      </c>
      <c r="F9" s="50" t="n">
        <v>203</v>
      </c>
      <c r="G9" s="49" t="n">
        <v>13601</v>
      </c>
      <c r="H9" s="51" t="n">
        <v>637260</v>
      </c>
      <c r="I9" s="51" t="n">
        <v>350493</v>
      </c>
      <c r="J9" s="51" t="n">
        <v>155610</v>
      </c>
      <c r="K9" s="51" t="n">
        <v>41422</v>
      </c>
      <c r="L9" s="51" t="n">
        <v>846</v>
      </c>
      <c r="M9" s="51" t="n">
        <v>369</v>
      </c>
    </row>
    <row r="10">
      <c r="A10" s="48" t="inlineStr">
        <is>
          <t>5月</t>
        </is>
      </c>
      <c r="B10" s="49" t="n">
        <v>5880</v>
      </c>
      <c r="C10" s="50" t="n">
        <v>717073</v>
      </c>
      <c r="D10" s="50" t="n">
        <v>265583</v>
      </c>
      <c r="E10" s="50" t="n">
        <v>7171</v>
      </c>
      <c r="F10" s="50" t="n">
        <v>208</v>
      </c>
      <c r="G10" s="49" t="n">
        <v>14352</v>
      </c>
      <c r="H10" s="51" t="n">
        <v>616683</v>
      </c>
      <c r="I10" s="51" t="n">
        <v>339176</v>
      </c>
      <c r="J10" s="51" t="n">
        <v>157756</v>
      </c>
      <c r="K10" s="51" t="n">
        <v>40084</v>
      </c>
      <c r="L10" s="51" t="n">
        <v>867</v>
      </c>
      <c r="M10" s="51" t="n">
        <v>378</v>
      </c>
    </row>
    <row r="11">
      <c r="A11" s="48" t="inlineStr">
        <is>
          <t>6月</t>
        </is>
      </c>
      <c r="B11" s="49" t="n">
        <v>5871</v>
      </c>
      <c r="C11" s="50" t="n">
        <v>733875</v>
      </c>
      <c r="D11" s="50" t="n">
        <v>282260</v>
      </c>
      <c r="E11" s="50" t="n">
        <v>7192</v>
      </c>
      <c r="F11" s="50" t="n">
        <v>201</v>
      </c>
      <c r="G11" s="49" t="n">
        <v>13668</v>
      </c>
      <c r="H11" s="51" t="n">
        <v>631132</v>
      </c>
      <c r="I11" s="51" t="n">
        <v>347123</v>
      </c>
      <c r="J11" s="51" t="n">
        <v>154114</v>
      </c>
      <c r="K11" s="51" t="n">
        <v>41024</v>
      </c>
      <c r="L11" s="51" t="n">
        <v>838</v>
      </c>
      <c r="M11" s="51" t="n">
        <v>365</v>
      </c>
    </row>
    <row r="12">
      <c r="A12" s="48" t="inlineStr">
        <is>
          <t>7月</t>
        </is>
      </c>
      <c r="B12" s="49" t="n">
        <v>5346</v>
      </c>
      <c r="C12" s="50" t="n">
        <v>685385</v>
      </c>
      <c r="D12" s="50" t="n">
        <v>274154</v>
      </c>
      <c r="E12" s="50" t="n">
        <v>6511</v>
      </c>
      <c r="F12" s="50" t="n">
        <v>176</v>
      </c>
      <c r="G12" s="49" t="n">
        <v>11616</v>
      </c>
      <c r="H12" s="51" t="n">
        <v>589431</v>
      </c>
      <c r="I12" s="51" t="n">
        <v>324187</v>
      </c>
      <c r="J12" s="51" t="n">
        <v>137077</v>
      </c>
      <c r="K12" s="51" t="n">
        <v>38313</v>
      </c>
      <c r="L12" s="51" t="n">
        <v>733</v>
      </c>
      <c r="M12" s="51" t="n">
        <v>320</v>
      </c>
    </row>
    <row r="13">
      <c r="A13" s="48" t="inlineStr">
        <is>
          <t>8月</t>
        </is>
      </c>
      <c r="B13" s="49" t="n">
        <v>5814</v>
      </c>
      <c r="C13" s="50" t="n">
        <v>726750</v>
      </c>
      <c r="D13" s="50" t="n">
        <v>279519</v>
      </c>
      <c r="E13" s="50" t="n">
        <v>7122</v>
      </c>
      <c r="F13" s="50" t="n">
        <v>199</v>
      </c>
      <c r="G13" s="49" t="n">
        <v>13532</v>
      </c>
      <c r="H13" s="51" t="n">
        <v>625005</v>
      </c>
      <c r="I13" s="51" t="n">
        <v>343753</v>
      </c>
      <c r="J13" s="51" t="n">
        <v>152618</v>
      </c>
      <c r="K13" s="51" t="n">
        <v>40625</v>
      </c>
      <c r="L13" s="51" t="n">
        <v>829</v>
      </c>
      <c r="M13" s="51" t="n">
        <v>362</v>
      </c>
    </row>
    <row r="14">
      <c r="A14" s="48" t="inlineStr">
        <is>
          <t>9月</t>
        </is>
      </c>
      <c r="B14" s="49" t="n">
        <v>6111</v>
      </c>
      <c r="C14" s="50" t="n">
        <v>694432</v>
      </c>
      <c r="D14" s="50" t="n">
        <v>239459</v>
      </c>
      <c r="E14" s="50" t="n">
        <v>7083</v>
      </c>
      <c r="F14" s="50" t="n">
        <v>212</v>
      </c>
      <c r="G14" s="49" t="n">
        <v>14840</v>
      </c>
      <c r="H14" s="51" t="n">
        <v>597212</v>
      </c>
      <c r="I14" s="51" t="n">
        <v>328467</v>
      </c>
      <c r="J14" s="51" t="n">
        <v>145831</v>
      </c>
      <c r="K14" s="51" t="n">
        <v>38819</v>
      </c>
      <c r="L14" s="51" t="n">
        <v>883</v>
      </c>
      <c r="M14" s="51" t="n">
        <v>385</v>
      </c>
    </row>
    <row r="15">
      <c r="A15" s="48" t="inlineStr">
        <is>
          <t>10月</t>
        </is>
      </c>
      <c r="B15" s="49" t="n">
        <v>6969</v>
      </c>
      <c r="C15" s="50" t="n">
        <v>733579</v>
      </c>
      <c r="D15" s="50" t="n">
        <v>229243</v>
      </c>
      <c r="E15" s="50" t="n">
        <v>7703</v>
      </c>
      <c r="F15" s="50" t="n">
        <v>239</v>
      </c>
      <c r="G15" s="49" t="n">
        <v>16491</v>
      </c>
      <c r="H15" s="51" t="n">
        <v>630878</v>
      </c>
      <c r="I15" s="51" t="n">
        <v>346983</v>
      </c>
      <c r="J15" s="51" t="n">
        <v>146716</v>
      </c>
      <c r="K15" s="51" t="n">
        <v>41007</v>
      </c>
      <c r="L15" s="51" t="n">
        <v>996</v>
      </c>
      <c r="M15" s="51" t="n">
        <v>435</v>
      </c>
    </row>
    <row r="16">
      <c r="A16" s="48" t="inlineStr">
        <is>
          <t>11月</t>
        </is>
      </c>
      <c r="B16" s="49" t="n">
        <v>9888</v>
      </c>
      <c r="C16" s="50" t="n">
        <v>760615</v>
      </c>
      <c r="D16" s="50" t="n">
        <v>176887</v>
      </c>
      <c r="E16" s="50" t="n">
        <v>8367</v>
      </c>
      <c r="F16" s="50" t="n">
        <v>301</v>
      </c>
      <c r="G16" s="49" t="n">
        <v>18060</v>
      </c>
      <c r="H16" s="51" t="n">
        <v>654129</v>
      </c>
      <c r="I16" s="51" t="n">
        <v>359771</v>
      </c>
      <c r="J16" s="51" t="n">
        <v>129305</v>
      </c>
      <c r="K16" s="51" t="n">
        <v>32706</v>
      </c>
      <c r="L16" s="51" t="n">
        <v>1254</v>
      </c>
      <c r="M16" s="51" t="n">
        <v>547</v>
      </c>
    </row>
    <row r="17">
      <c r="A17" s="48" t="inlineStr">
        <is>
          <t>12月</t>
        </is>
      </c>
      <c r="B17" s="49" t="n">
        <v>8232</v>
      </c>
      <c r="C17" s="50" t="n">
        <v>748364</v>
      </c>
      <c r="D17" s="50" t="n">
        <v>196938</v>
      </c>
      <c r="E17" s="50" t="n">
        <v>7858</v>
      </c>
      <c r="F17" s="50" t="n">
        <v>259</v>
      </c>
      <c r="G17" s="49" t="n">
        <v>16317</v>
      </c>
      <c r="H17" s="51" t="n">
        <v>643593</v>
      </c>
      <c r="I17" s="51" t="n">
        <v>353976</v>
      </c>
      <c r="J17" s="51" t="n">
        <v>119738</v>
      </c>
      <c r="K17" s="51" t="n">
        <v>32180</v>
      </c>
      <c r="L17" s="51" t="n">
        <v>1079</v>
      </c>
      <c r="M17" s="51" t="n">
        <v>471</v>
      </c>
    </row>
    <row r="18">
      <c r="A18" s="48" t="inlineStr">
        <is>
          <t>合计 / 平均</t>
        </is>
      </c>
      <c r="B18" s="52">
        <f>IFERROR(SUM(B6:B17),0)</f>
        <v/>
      </c>
      <c r="C18" s="53">
        <f>IFERROR(SUM(C6:C17),0)</f>
        <v/>
      </c>
      <c r="D18" s="53">
        <f>IFERROR(SUM(D6:D17),0)</f>
        <v/>
      </c>
      <c r="E18" s="53">
        <f>IFERROR(SUM(E6:E17),0)</f>
        <v/>
      </c>
      <c r="F18" s="53">
        <f>IFERROR(SUM(F6:F17),0)</f>
        <v/>
      </c>
      <c r="G18" s="52">
        <f>IFERROR(SUM(G6:G17),0)</f>
        <v/>
      </c>
      <c r="H18" s="53">
        <f>IFERROR(SUM(H6:H17),0)</f>
        <v/>
      </c>
      <c r="I18" s="53">
        <f>IFERROR(SUM(I6:I17),0)</f>
        <v/>
      </c>
      <c r="J18" s="53">
        <f>IFERROR(SUM(J6:J17),0)</f>
        <v/>
      </c>
      <c r="K18" s="53">
        <f>IFERROR(SUM(K6:K17),0)</f>
        <v/>
      </c>
      <c r="L18" s="53">
        <f>IFERROR(SUM(L6:L17),0)</f>
        <v/>
      </c>
      <c r="M18" s="53">
        <f>IFERROR(SUM(M6:M17),0)</f>
        <v/>
      </c>
    </row>
    <row r="20">
      <c r="A20" s="28" t="inlineStr">
        <is>
          <t>填写提示</t>
        </is>
      </c>
    </row>
    <row r="21">
      <c r="A21" s="54" t="inlineStr">
        <is>
          <t>· 覆盖人数按月统计，全年合计会比真实去重人数高，所以全年频次用各月平均。</t>
        </is>
      </c>
    </row>
    <row r="22">
      <c r="A22" s="54" t="inlineStr">
        <is>
          <t>· 加购、发起结账、完成支付都选「网站」口径（Pixel 回传）；用 TikTok Shop 的话换成站内数据。</t>
        </is>
      </c>
    </row>
    <row r="23">
      <c r="A23" s="54" t="inlineStr">
        <is>
          <t>· 视频类选填列不填，素材健康图（图⑥）和 6 秒观看率就没有数据，其他不受影响。</t>
        </is>
      </c>
    </row>
    <row r="24">
      <c r="A24" s="54" t="inlineStr">
        <is>
          <t>· 月份可以改成周（如「第 1 周」），行数不变，图表会跟着变。</t>
        </is>
      </c>
    </row>
  </sheetData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S2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2" customWidth="1" min="7" max="7"/>
    <col width="9" customWidth="1" min="8" max="8"/>
    <col width="11" customWidth="1" min="9" max="9"/>
    <col width="13" customWidth="1" min="10" max="10"/>
    <col width="11" customWidth="1" min="11" max="11"/>
    <col width="11" customWidth="1" min="12" max="12"/>
    <col width="11" customWidth="1" min="13" max="13"/>
    <col width="9" customWidth="1" min="14" max="14"/>
    <col width="10" customWidth="1" min="15" max="15"/>
    <col width="10" customWidth="1" min="16" max="16"/>
    <col width="11" customWidth="1" min="17" max="17"/>
    <col width="11" customWidth="1" min="18" max="18"/>
    <col width="11" customWidth="1" min="19" max="19"/>
  </cols>
  <sheetData>
    <row r="1" ht="28" customHeight="1">
      <c r="A1" s="1" t="inlineStr">
        <is>
          <t>指标计算（自动）</t>
        </is>
      </c>
    </row>
    <row r="2">
      <c r="A2" s="2" t="inlineStr">
        <is>
          <t>全部由「月度数据」和「目标与假设」计算，请不要手动修改。</t>
        </is>
      </c>
    </row>
    <row r="4" ht="34" customHeight="1">
      <c r="A4" s="13" t="inlineStr">
        <is>
          <t>月份</t>
        </is>
      </c>
      <c r="B4" s="13" t="inlineStr">
        <is>
          <t>CPM</t>
        </is>
      </c>
      <c r="C4" s="13" t="inlineStr">
        <is>
          <t>频次</t>
        </is>
      </c>
      <c r="D4" s="13" t="inlineStr">
        <is>
          <t>点击率</t>
        </is>
      </c>
      <c r="E4" s="13" t="inlineStr">
        <is>
          <t>CPC</t>
        </is>
      </c>
      <c r="F4" s="13" t="inlineStr">
        <is>
          <t>支付转化率</t>
        </is>
      </c>
      <c r="G4" s="13" t="inlineStr">
        <is>
          <t>单次支付成本 CPA</t>
        </is>
      </c>
      <c r="H4" s="13" t="inlineStr">
        <is>
          <t>ROAS</t>
        </is>
      </c>
      <c r="I4" s="13" t="inlineStr">
        <is>
          <t>客单价</t>
        </is>
      </c>
      <c r="J4" s="13" t="inlineStr">
        <is>
          <t>毛利（扣广告费后）</t>
        </is>
      </c>
      <c r="K4" s="13" t="inlineStr">
        <is>
          <t>2 秒观看率</t>
        </is>
      </c>
      <c r="L4" s="13" t="inlineStr">
        <is>
          <t>6 秒观看率</t>
        </is>
      </c>
      <c r="M4" s="13" t="inlineStr">
        <is>
          <t>完播率</t>
        </is>
      </c>
      <c r="N4" s="13" t="inlineStr">
        <is>
          <t>目标 ROAS</t>
        </is>
      </c>
      <c r="O4" s="13" t="inlineStr">
        <is>
          <t>盈亏平衡 ROAS</t>
        </is>
      </c>
      <c r="P4" s="13" t="inlineStr">
        <is>
          <t>频次警戒线</t>
        </is>
      </c>
      <c r="Q4" s="13" t="inlineStr">
        <is>
          <t>ROAS 状态</t>
        </is>
      </c>
      <c r="R4" s="13" t="inlineStr">
        <is>
          <t>频次状态</t>
        </is>
      </c>
      <c r="S4" s="13" t="inlineStr">
        <is>
          <t>花费环比</t>
        </is>
      </c>
    </row>
    <row r="5">
      <c r="A5" s="55">
        <f>'月度数据'!A6</f>
        <v/>
      </c>
      <c r="B5" s="27">
        <f>IFERROR('月度数据'!B6/'月度数据'!C6*1000,0)</f>
        <v/>
      </c>
      <c r="C5" s="34">
        <f>IFERROR('月度数据'!C6/'月度数据'!D6,0)</f>
        <v/>
      </c>
      <c r="D5" s="30">
        <f>IFERROR('月度数据'!E6/'月度数据'!C6,0)</f>
        <v/>
      </c>
      <c r="E5" s="27">
        <f>IFERROR('月度数据'!B6/'月度数据'!E6,0)</f>
        <v/>
      </c>
      <c r="F5" s="30">
        <f>IFERROR('月度数据'!F6/'月度数据'!E6,0)</f>
        <v/>
      </c>
      <c r="G5" s="27">
        <f>IFERROR('月度数据'!B6/'月度数据'!F6,0)</f>
        <v/>
      </c>
      <c r="H5" s="24">
        <f>IFERROR('月度数据'!G6/'月度数据'!B6,0)</f>
        <v/>
      </c>
      <c r="I5" s="27">
        <f>IFERROR('月度数据'!G6/'月度数据'!F6,0)</f>
        <v/>
      </c>
      <c r="J5" s="17">
        <f>'月度数据'!G6*'目标与假设'!$B$6-'月度数据'!B6</f>
        <v/>
      </c>
      <c r="K5" s="18">
        <f>IFERROR('月度数据'!I6/'月度数据'!C6,0)</f>
        <v/>
      </c>
      <c r="L5" s="18">
        <f>IFERROR('月度数据'!J6/'月度数据'!C6,0)</f>
        <v/>
      </c>
      <c r="M5" s="18">
        <f>IFERROR('月度数据'!K6/'月度数据'!H6,0)</f>
        <v/>
      </c>
      <c r="N5" s="24">
        <f>'目标与假设'!$B$8</f>
        <v/>
      </c>
      <c r="O5" s="24">
        <f>'目标与假设'!$B$7</f>
        <v/>
      </c>
      <c r="P5" s="34">
        <f>'目标与假设'!$B$12</f>
        <v/>
      </c>
      <c r="Q5" s="19">
        <f>IF(H5=0,"-",IF(H5&gt;='目标与假设'!$B$8,"达标",IF(H5&gt;='目标与假设'!$B$7,"保本","亏损")))</f>
        <v/>
      </c>
      <c r="R5" s="19">
        <f>IF('月度数据'!D6=0,"-",IF(C5&gt;'目标与假设'!$B$12,"偏高","达标"))</f>
        <v/>
      </c>
      <c r="S5" s="18" t="inlineStr">
        <is>
          <t>-</t>
        </is>
      </c>
    </row>
    <row r="6">
      <c r="A6" s="55">
        <f>'月度数据'!A7</f>
        <v/>
      </c>
      <c r="B6" s="27">
        <f>IFERROR('月度数据'!B7/'月度数据'!C7*1000,0)</f>
        <v/>
      </c>
      <c r="C6" s="34">
        <f>IFERROR('月度数据'!C7/'月度数据'!D7,0)</f>
        <v/>
      </c>
      <c r="D6" s="30">
        <f>IFERROR('月度数据'!E7/'月度数据'!C7,0)</f>
        <v/>
      </c>
      <c r="E6" s="27">
        <f>IFERROR('月度数据'!B7/'月度数据'!E7,0)</f>
        <v/>
      </c>
      <c r="F6" s="30">
        <f>IFERROR('月度数据'!F7/'月度数据'!E7,0)</f>
        <v/>
      </c>
      <c r="G6" s="27">
        <f>IFERROR('月度数据'!B7/'月度数据'!F7,0)</f>
        <v/>
      </c>
      <c r="H6" s="24">
        <f>IFERROR('月度数据'!G7/'月度数据'!B7,0)</f>
        <v/>
      </c>
      <c r="I6" s="27">
        <f>IFERROR('月度数据'!G7/'月度数据'!F7,0)</f>
        <v/>
      </c>
      <c r="J6" s="17">
        <f>'月度数据'!G7*'目标与假设'!$B$6-'月度数据'!B7</f>
        <v/>
      </c>
      <c r="K6" s="18">
        <f>IFERROR('月度数据'!I7/'月度数据'!C7,0)</f>
        <v/>
      </c>
      <c r="L6" s="18">
        <f>IFERROR('月度数据'!J7/'月度数据'!C7,0)</f>
        <v/>
      </c>
      <c r="M6" s="18">
        <f>IFERROR('月度数据'!K7/'月度数据'!H7,0)</f>
        <v/>
      </c>
      <c r="N6" s="24">
        <f>'目标与假设'!$B$8</f>
        <v/>
      </c>
      <c r="O6" s="24">
        <f>'目标与假设'!$B$7</f>
        <v/>
      </c>
      <c r="P6" s="34">
        <f>'目标与假设'!$B$12</f>
        <v/>
      </c>
      <c r="Q6" s="19">
        <f>IF(H6=0,"-",IF(H6&gt;='目标与假设'!$B$8,"达标",IF(H6&gt;='目标与假设'!$B$7,"保本","亏损")))</f>
        <v/>
      </c>
      <c r="R6" s="19">
        <f>IF('月度数据'!D7=0,"-",IF(C6&gt;'目标与假设'!$B$12,"偏高","达标"))</f>
        <v/>
      </c>
      <c r="S6" s="18">
        <f>IFERROR('月度数据'!B7/'月度数据'!B6-1,0)</f>
        <v/>
      </c>
    </row>
    <row r="7">
      <c r="A7" s="55">
        <f>'月度数据'!A8</f>
        <v/>
      </c>
      <c r="B7" s="27">
        <f>IFERROR('月度数据'!B8/'月度数据'!C8*1000,0)</f>
        <v/>
      </c>
      <c r="C7" s="34">
        <f>IFERROR('月度数据'!C8/'月度数据'!D8,0)</f>
        <v/>
      </c>
      <c r="D7" s="30">
        <f>IFERROR('月度数据'!E8/'月度数据'!C8,0)</f>
        <v/>
      </c>
      <c r="E7" s="27">
        <f>IFERROR('月度数据'!B8/'月度数据'!E8,0)</f>
        <v/>
      </c>
      <c r="F7" s="30">
        <f>IFERROR('月度数据'!F8/'月度数据'!E8,0)</f>
        <v/>
      </c>
      <c r="G7" s="27">
        <f>IFERROR('月度数据'!B8/'月度数据'!F8,0)</f>
        <v/>
      </c>
      <c r="H7" s="24">
        <f>IFERROR('月度数据'!G8/'月度数据'!B8,0)</f>
        <v/>
      </c>
      <c r="I7" s="27">
        <f>IFERROR('月度数据'!G8/'月度数据'!F8,0)</f>
        <v/>
      </c>
      <c r="J7" s="17">
        <f>'月度数据'!G8*'目标与假设'!$B$6-'月度数据'!B8</f>
        <v/>
      </c>
      <c r="K7" s="18">
        <f>IFERROR('月度数据'!I8/'月度数据'!C8,0)</f>
        <v/>
      </c>
      <c r="L7" s="18">
        <f>IFERROR('月度数据'!J8/'月度数据'!C8,0)</f>
        <v/>
      </c>
      <c r="M7" s="18">
        <f>IFERROR('月度数据'!K8/'月度数据'!H8,0)</f>
        <v/>
      </c>
      <c r="N7" s="24">
        <f>'目标与假设'!$B$8</f>
        <v/>
      </c>
      <c r="O7" s="24">
        <f>'目标与假设'!$B$7</f>
        <v/>
      </c>
      <c r="P7" s="34">
        <f>'目标与假设'!$B$12</f>
        <v/>
      </c>
      <c r="Q7" s="19">
        <f>IF(H7=0,"-",IF(H7&gt;='目标与假设'!$B$8,"达标",IF(H7&gt;='目标与假设'!$B$7,"保本","亏损")))</f>
        <v/>
      </c>
      <c r="R7" s="19">
        <f>IF('月度数据'!D8=0,"-",IF(C7&gt;'目标与假设'!$B$12,"偏高","达标"))</f>
        <v/>
      </c>
      <c r="S7" s="18">
        <f>IFERROR('月度数据'!B8/'月度数据'!B7-1,0)</f>
        <v/>
      </c>
    </row>
    <row r="8">
      <c r="A8" s="55">
        <f>'月度数据'!A9</f>
        <v/>
      </c>
      <c r="B8" s="27">
        <f>IFERROR('月度数据'!B9/'月度数据'!C9*1000,0)</f>
        <v/>
      </c>
      <c r="C8" s="34">
        <f>IFERROR('月度数据'!C9/'月度数据'!D9,0)</f>
        <v/>
      </c>
      <c r="D8" s="30">
        <f>IFERROR('月度数据'!E9/'月度数据'!C9,0)</f>
        <v/>
      </c>
      <c r="E8" s="27">
        <f>IFERROR('月度数据'!B9/'月度数据'!E9,0)</f>
        <v/>
      </c>
      <c r="F8" s="30">
        <f>IFERROR('月度数据'!F9/'月度数据'!E9,0)</f>
        <v/>
      </c>
      <c r="G8" s="27">
        <f>IFERROR('月度数据'!B9/'月度数据'!F9,0)</f>
        <v/>
      </c>
      <c r="H8" s="24">
        <f>IFERROR('月度数据'!G9/'月度数据'!B9,0)</f>
        <v/>
      </c>
      <c r="I8" s="27">
        <f>IFERROR('月度数据'!G9/'月度数据'!F9,0)</f>
        <v/>
      </c>
      <c r="J8" s="17">
        <f>'月度数据'!G9*'目标与假设'!$B$6-'月度数据'!B9</f>
        <v/>
      </c>
      <c r="K8" s="18">
        <f>IFERROR('月度数据'!I9/'月度数据'!C9,0)</f>
        <v/>
      </c>
      <c r="L8" s="18">
        <f>IFERROR('月度数据'!J9/'月度数据'!C9,0)</f>
        <v/>
      </c>
      <c r="M8" s="18">
        <f>IFERROR('月度数据'!K9/'月度数据'!H9,0)</f>
        <v/>
      </c>
      <c r="N8" s="24">
        <f>'目标与假设'!$B$8</f>
        <v/>
      </c>
      <c r="O8" s="24">
        <f>'目标与假设'!$B$7</f>
        <v/>
      </c>
      <c r="P8" s="34">
        <f>'目标与假设'!$B$12</f>
        <v/>
      </c>
      <c r="Q8" s="19">
        <f>IF(H8=0,"-",IF(H8&gt;='目标与假设'!$B$8,"达标",IF(H8&gt;='目标与假设'!$B$7,"保本","亏损")))</f>
        <v/>
      </c>
      <c r="R8" s="19">
        <f>IF('月度数据'!D9=0,"-",IF(C8&gt;'目标与假设'!$B$12,"偏高","达标"))</f>
        <v/>
      </c>
      <c r="S8" s="18">
        <f>IFERROR('月度数据'!B9/'月度数据'!B8-1,0)</f>
        <v/>
      </c>
    </row>
    <row r="9">
      <c r="A9" s="55">
        <f>'月度数据'!A10</f>
        <v/>
      </c>
      <c r="B9" s="27">
        <f>IFERROR('月度数据'!B10/'月度数据'!C10*1000,0)</f>
        <v/>
      </c>
      <c r="C9" s="34">
        <f>IFERROR('月度数据'!C10/'月度数据'!D10,0)</f>
        <v/>
      </c>
      <c r="D9" s="30">
        <f>IFERROR('月度数据'!E10/'月度数据'!C10,0)</f>
        <v/>
      </c>
      <c r="E9" s="27">
        <f>IFERROR('月度数据'!B10/'月度数据'!E10,0)</f>
        <v/>
      </c>
      <c r="F9" s="30">
        <f>IFERROR('月度数据'!F10/'月度数据'!E10,0)</f>
        <v/>
      </c>
      <c r="G9" s="27">
        <f>IFERROR('月度数据'!B10/'月度数据'!F10,0)</f>
        <v/>
      </c>
      <c r="H9" s="24">
        <f>IFERROR('月度数据'!G10/'月度数据'!B10,0)</f>
        <v/>
      </c>
      <c r="I9" s="27">
        <f>IFERROR('月度数据'!G10/'月度数据'!F10,0)</f>
        <v/>
      </c>
      <c r="J9" s="17">
        <f>'月度数据'!G10*'目标与假设'!$B$6-'月度数据'!B10</f>
        <v/>
      </c>
      <c r="K9" s="18">
        <f>IFERROR('月度数据'!I10/'月度数据'!C10,0)</f>
        <v/>
      </c>
      <c r="L9" s="18">
        <f>IFERROR('月度数据'!J10/'月度数据'!C10,0)</f>
        <v/>
      </c>
      <c r="M9" s="18">
        <f>IFERROR('月度数据'!K10/'月度数据'!H10,0)</f>
        <v/>
      </c>
      <c r="N9" s="24">
        <f>'目标与假设'!$B$8</f>
        <v/>
      </c>
      <c r="O9" s="24">
        <f>'目标与假设'!$B$7</f>
        <v/>
      </c>
      <c r="P9" s="34">
        <f>'目标与假设'!$B$12</f>
        <v/>
      </c>
      <c r="Q9" s="19">
        <f>IF(H9=0,"-",IF(H9&gt;='目标与假设'!$B$8,"达标",IF(H9&gt;='目标与假设'!$B$7,"保本","亏损")))</f>
        <v/>
      </c>
      <c r="R9" s="19">
        <f>IF('月度数据'!D10=0,"-",IF(C9&gt;'目标与假设'!$B$12,"偏高","达标"))</f>
        <v/>
      </c>
      <c r="S9" s="18">
        <f>IFERROR('月度数据'!B10/'月度数据'!B9-1,0)</f>
        <v/>
      </c>
    </row>
    <row r="10">
      <c r="A10" s="55">
        <f>'月度数据'!A11</f>
        <v/>
      </c>
      <c r="B10" s="27">
        <f>IFERROR('月度数据'!B11/'月度数据'!C11*1000,0)</f>
        <v/>
      </c>
      <c r="C10" s="34">
        <f>IFERROR('月度数据'!C11/'月度数据'!D11,0)</f>
        <v/>
      </c>
      <c r="D10" s="30">
        <f>IFERROR('月度数据'!E11/'月度数据'!C11,0)</f>
        <v/>
      </c>
      <c r="E10" s="27">
        <f>IFERROR('月度数据'!B11/'月度数据'!E11,0)</f>
        <v/>
      </c>
      <c r="F10" s="30">
        <f>IFERROR('月度数据'!F11/'月度数据'!E11,0)</f>
        <v/>
      </c>
      <c r="G10" s="27">
        <f>IFERROR('月度数据'!B11/'月度数据'!F11,0)</f>
        <v/>
      </c>
      <c r="H10" s="24">
        <f>IFERROR('月度数据'!G11/'月度数据'!B11,0)</f>
        <v/>
      </c>
      <c r="I10" s="27">
        <f>IFERROR('月度数据'!G11/'月度数据'!F11,0)</f>
        <v/>
      </c>
      <c r="J10" s="17">
        <f>'月度数据'!G11*'目标与假设'!$B$6-'月度数据'!B11</f>
        <v/>
      </c>
      <c r="K10" s="18">
        <f>IFERROR('月度数据'!I11/'月度数据'!C11,0)</f>
        <v/>
      </c>
      <c r="L10" s="18">
        <f>IFERROR('月度数据'!J11/'月度数据'!C11,0)</f>
        <v/>
      </c>
      <c r="M10" s="18">
        <f>IFERROR('月度数据'!K11/'月度数据'!H11,0)</f>
        <v/>
      </c>
      <c r="N10" s="24">
        <f>'目标与假设'!$B$8</f>
        <v/>
      </c>
      <c r="O10" s="24">
        <f>'目标与假设'!$B$7</f>
        <v/>
      </c>
      <c r="P10" s="34">
        <f>'目标与假设'!$B$12</f>
        <v/>
      </c>
      <c r="Q10" s="19">
        <f>IF(H10=0,"-",IF(H10&gt;='目标与假设'!$B$8,"达标",IF(H10&gt;='目标与假设'!$B$7,"保本","亏损")))</f>
        <v/>
      </c>
      <c r="R10" s="19">
        <f>IF('月度数据'!D11=0,"-",IF(C10&gt;'目标与假设'!$B$12,"偏高","达标"))</f>
        <v/>
      </c>
      <c r="S10" s="18">
        <f>IFERROR('月度数据'!B11/'月度数据'!B10-1,0)</f>
        <v/>
      </c>
    </row>
    <row r="11">
      <c r="A11" s="55">
        <f>'月度数据'!A12</f>
        <v/>
      </c>
      <c r="B11" s="27">
        <f>IFERROR('月度数据'!B12/'月度数据'!C12*1000,0)</f>
        <v/>
      </c>
      <c r="C11" s="34">
        <f>IFERROR('月度数据'!C12/'月度数据'!D12,0)</f>
        <v/>
      </c>
      <c r="D11" s="30">
        <f>IFERROR('月度数据'!E12/'月度数据'!C12,0)</f>
        <v/>
      </c>
      <c r="E11" s="27">
        <f>IFERROR('月度数据'!B12/'月度数据'!E12,0)</f>
        <v/>
      </c>
      <c r="F11" s="30">
        <f>IFERROR('月度数据'!F12/'月度数据'!E12,0)</f>
        <v/>
      </c>
      <c r="G11" s="27">
        <f>IFERROR('月度数据'!B12/'月度数据'!F12,0)</f>
        <v/>
      </c>
      <c r="H11" s="24">
        <f>IFERROR('月度数据'!G12/'月度数据'!B12,0)</f>
        <v/>
      </c>
      <c r="I11" s="27">
        <f>IFERROR('月度数据'!G12/'月度数据'!F12,0)</f>
        <v/>
      </c>
      <c r="J11" s="17">
        <f>'月度数据'!G12*'目标与假设'!$B$6-'月度数据'!B12</f>
        <v/>
      </c>
      <c r="K11" s="18">
        <f>IFERROR('月度数据'!I12/'月度数据'!C12,0)</f>
        <v/>
      </c>
      <c r="L11" s="18">
        <f>IFERROR('月度数据'!J12/'月度数据'!C12,0)</f>
        <v/>
      </c>
      <c r="M11" s="18">
        <f>IFERROR('月度数据'!K12/'月度数据'!H12,0)</f>
        <v/>
      </c>
      <c r="N11" s="24">
        <f>'目标与假设'!$B$8</f>
        <v/>
      </c>
      <c r="O11" s="24">
        <f>'目标与假设'!$B$7</f>
        <v/>
      </c>
      <c r="P11" s="34">
        <f>'目标与假设'!$B$12</f>
        <v/>
      </c>
      <c r="Q11" s="19">
        <f>IF(H11=0,"-",IF(H11&gt;='目标与假设'!$B$8,"达标",IF(H11&gt;='目标与假设'!$B$7,"保本","亏损")))</f>
        <v/>
      </c>
      <c r="R11" s="19">
        <f>IF('月度数据'!D12=0,"-",IF(C11&gt;'目标与假设'!$B$12,"偏高","达标"))</f>
        <v/>
      </c>
      <c r="S11" s="18">
        <f>IFERROR('月度数据'!B12/'月度数据'!B11-1,0)</f>
        <v/>
      </c>
    </row>
    <row r="12">
      <c r="A12" s="55">
        <f>'月度数据'!A13</f>
        <v/>
      </c>
      <c r="B12" s="27">
        <f>IFERROR('月度数据'!B13/'月度数据'!C13*1000,0)</f>
        <v/>
      </c>
      <c r="C12" s="34">
        <f>IFERROR('月度数据'!C13/'月度数据'!D13,0)</f>
        <v/>
      </c>
      <c r="D12" s="30">
        <f>IFERROR('月度数据'!E13/'月度数据'!C13,0)</f>
        <v/>
      </c>
      <c r="E12" s="27">
        <f>IFERROR('月度数据'!B13/'月度数据'!E13,0)</f>
        <v/>
      </c>
      <c r="F12" s="30">
        <f>IFERROR('月度数据'!F13/'月度数据'!E13,0)</f>
        <v/>
      </c>
      <c r="G12" s="27">
        <f>IFERROR('月度数据'!B13/'月度数据'!F13,0)</f>
        <v/>
      </c>
      <c r="H12" s="24">
        <f>IFERROR('月度数据'!G13/'月度数据'!B13,0)</f>
        <v/>
      </c>
      <c r="I12" s="27">
        <f>IFERROR('月度数据'!G13/'月度数据'!F13,0)</f>
        <v/>
      </c>
      <c r="J12" s="17">
        <f>'月度数据'!G13*'目标与假设'!$B$6-'月度数据'!B13</f>
        <v/>
      </c>
      <c r="K12" s="18">
        <f>IFERROR('月度数据'!I13/'月度数据'!C13,0)</f>
        <v/>
      </c>
      <c r="L12" s="18">
        <f>IFERROR('月度数据'!J13/'月度数据'!C13,0)</f>
        <v/>
      </c>
      <c r="M12" s="18">
        <f>IFERROR('月度数据'!K13/'月度数据'!H13,0)</f>
        <v/>
      </c>
      <c r="N12" s="24">
        <f>'目标与假设'!$B$8</f>
        <v/>
      </c>
      <c r="O12" s="24">
        <f>'目标与假设'!$B$7</f>
        <v/>
      </c>
      <c r="P12" s="34">
        <f>'目标与假设'!$B$12</f>
        <v/>
      </c>
      <c r="Q12" s="19">
        <f>IF(H12=0,"-",IF(H12&gt;='目标与假设'!$B$8,"达标",IF(H12&gt;='目标与假设'!$B$7,"保本","亏损")))</f>
        <v/>
      </c>
      <c r="R12" s="19">
        <f>IF('月度数据'!D13=0,"-",IF(C12&gt;'目标与假设'!$B$12,"偏高","达标"))</f>
        <v/>
      </c>
      <c r="S12" s="18">
        <f>IFERROR('月度数据'!B13/'月度数据'!B12-1,0)</f>
        <v/>
      </c>
    </row>
    <row r="13">
      <c r="A13" s="55">
        <f>'月度数据'!A14</f>
        <v/>
      </c>
      <c r="B13" s="27">
        <f>IFERROR('月度数据'!B14/'月度数据'!C14*1000,0)</f>
        <v/>
      </c>
      <c r="C13" s="34">
        <f>IFERROR('月度数据'!C14/'月度数据'!D14,0)</f>
        <v/>
      </c>
      <c r="D13" s="30">
        <f>IFERROR('月度数据'!E14/'月度数据'!C14,0)</f>
        <v/>
      </c>
      <c r="E13" s="27">
        <f>IFERROR('月度数据'!B14/'月度数据'!E14,0)</f>
        <v/>
      </c>
      <c r="F13" s="30">
        <f>IFERROR('月度数据'!F14/'月度数据'!E14,0)</f>
        <v/>
      </c>
      <c r="G13" s="27">
        <f>IFERROR('月度数据'!B14/'月度数据'!F14,0)</f>
        <v/>
      </c>
      <c r="H13" s="24">
        <f>IFERROR('月度数据'!G14/'月度数据'!B14,0)</f>
        <v/>
      </c>
      <c r="I13" s="27">
        <f>IFERROR('月度数据'!G14/'月度数据'!F14,0)</f>
        <v/>
      </c>
      <c r="J13" s="17">
        <f>'月度数据'!G14*'目标与假设'!$B$6-'月度数据'!B14</f>
        <v/>
      </c>
      <c r="K13" s="18">
        <f>IFERROR('月度数据'!I14/'月度数据'!C14,0)</f>
        <v/>
      </c>
      <c r="L13" s="18">
        <f>IFERROR('月度数据'!J14/'月度数据'!C14,0)</f>
        <v/>
      </c>
      <c r="M13" s="18">
        <f>IFERROR('月度数据'!K14/'月度数据'!H14,0)</f>
        <v/>
      </c>
      <c r="N13" s="24">
        <f>'目标与假设'!$B$8</f>
        <v/>
      </c>
      <c r="O13" s="24">
        <f>'目标与假设'!$B$7</f>
        <v/>
      </c>
      <c r="P13" s="34">
        <f>'目标与假设'!$B$12</f>
        <v/>
      </c>
      <c r="Q13" s="19">
        <f>IF(H13=0,"-",IF(H13&gt;='目标与假设'!$B$8,"达标",IF(H13&gt;='目标与假设'!$B$7,"保本","亏损")))</f>
        <v/>
      </c>
      <c r="R13" s="19">
        <f>IF('月度数据'!D14=0,"-",IF(C13&gt;'目标与假设'!$B$12,"偏高","达标"))</f>
        <v/>
      </c>
      <c r="S13" s="18">
        <f>IFERROR('月度数据'!B14/'月度数据'!B13-1,0)</f>
        <v/>
      </c>
    </row>
    <row r="14">
      <c r="A14" s="55">
        <f>'月度数据'!A15</f>
        <v/>
      </c>
      <c r="B14" s="27">
        <f>IFERROR('月度数据'!B15/'月度数据'!C15*1000,0)</f>
        <v/>
      </c>
      <c r="C14" s="34">
        <f>IFERROR('月度数据'!C15/'月度数据'!D15,0)</f>
        <v/>
      </c>
      <c r="D14" s="30">
        <f>IFERROR('月度数据'!E15/'月度数据'!C15,0)</f>
        <v/>
      </c>
      <c r="E14" s="27">
        <f>IFERROR('月度数据'!B15/'月度数据'!E15,0)</f>
        <v/>
      </c>
      <c r="F14" s="30">
        <f>IFERROR('月度数据'!F15/'月度数据'!E15,0)</f>
        <v/>
      </c>
      <c r="G14" s="27">
        <f>IFERROR('月度数据'!B15/'月度数据'!F15,0)</f>
        <v/>
      </c>
      <c r="H14" s="24">
        <f>IFERROR('月度数据'!G15/'月度数据'!B15,0)</f>
        <v/>
      </c>
      <c r="I14" s="27">
        <f>IFERROR('月度数据'!G15/'月度数据'!F15,0)</f>
        <v/>
      </c>
      <c r="J14" s="17">
        <f>'月度数据'!G15*'目标与假设'!$B$6-'月度数据'!B15</f>
        <v/>
      </c>
      <c r="K14" s="18">
        <f>IFERROR('月度数据'!I15/'月度数据'!C15,0)</f>
        <v/>
      </c>
      <c r="L14" s="18">
        <f>IFERROR('月度数据'!J15/'月度数据'!C15,0)</f>
        <v/>
      </c>
      <c r="M14" s="18">
        <f>IFERROR('月度数据'!K15/'月度数据'!H15,0)</f>
        <v/>
      </c>
      <c r="N14" s="24">
        <f>'目标与假设'!$B$8</f>
        <v/>
      </c>
      <c r="O14" s="24">
        <f>'目标与假设'!$B$7</f>
        <v/>
      </c>
      <c r="P14" s="34">
        <f>'目标与假设'!$B$12</f>
        <v/>
      </c>
      <c r="Q14" s="19">
        <f>IF(H14=0,"-",IF(H14&gt;='目标与假设'!$B$8,"达标",IF(H14&gt;='目标与假设'!$B$7,"保本","亏损")))</f>
        <v/>
      </c>
      <c r="R14" s="19">
        <f>IF('月度数据'!D15=0,"-",IF(C14&gt;'目标与假设'!$B$12,"偏高","达标"))</f>
        <v/>
      </c>
      <c r="S14" s="18">
        <f>IFERROR('月度数据'!B15/'月度数据'!B14-1,0)</f>
        <v/>
      </c>
    </row>
    <row r="15">
      <c r="A15" s="55">
        <f>'月度数据'!A16</f>
        <v/>
      </c>
      <c r="B15" s="27">
        <f>IFERROR('月度数据'!B16/'月度数据'!C16*1000,0)</f>
        <v/>
      </c>
      <c r="C15" s="34">
        <f>IFERROR('月度数据'!C16/'月度数据'!D16,0)</f>
        <v/>
      </c>
      <c r="D15" s="30">
        <f>IFERROR('月度数据'!E16/'月度数据'!C16,0)</f>
        <v/>
      </c>
      <c r="E15" s="27">
        <f>IFERROR('月度数据'!B16/'月度数据'!E16,0)</f>
        <v/>
      </c>
      <c r="F15" s="30">
        <f>IFERROR('月度数据'!F16/'月度数据'!E16,0)</f>
        <v/>
      </c>
      <c r="G15" s="27">
        <f>IFERROR('月度数据'!B16/'月度数据'!F16,0)</f>
        <v/>
      </c>
      <c r="H15" s="24">
        <f>IFERROR('月度数据'!G16/'月度数据'!B16,0)</f>
        <v/>
      </c>
      <c r="I15" s="27">
        <f>IFERROR('月度数据'!G16/'月度数据'!F16,0)</f>
        <v/>
      </c>
      <c r="J15" s="17">
        <f>'月度数据'!G16*'目标与假设'!$B$6-'月度数据'!B16</f>
        <v/>
      </c>
      <c r="K15" s="18">
        <f>IFERROR('月度数据'!I16/'月度数据'!C16,0)</f>
        <v/>
      </c>
      <c r="L15" s="18">
        <f>IFERROR('月度数据'!J16/'月度数据'!C16,0)</f>
        <v/>
      </c>
      <c r="M15" s="18">
        <f>IFERROR('月度数据'!K16/'月度数据'!H16,0)</f>
        <v/>
      </c>
      <c r="N15" s="24">
        <f>'目标与假设'!$B$8</f>
        <v/>
      </c>
      <c r="O15" s="24">
        <f>'目标与假设'!$B$7</f>
        <v/>
      </c>
      <c r="P15" s="34">
        <f>'目标与假设'!$B$12</f>
        <v/>
      </c>
      <c r="Q15" s="19">
        <f>IF(H15=0,"-",IF(H15&gt;='目标与假设'!$B$8,"达标",IF(H15&gt;='目标与假设'!$B$7,"保本","亏损")))</f>
        <v/>
      </c>
      <c r="R15" s="19">
        <f>IF('月度数据'!D16=0,"-",IF(C15&gt;'目标与假设'!$B$12,"偏高","达标"))</f>
        <v/>
      </c>
      <c r="S15" s="18">
        <f>IFERROR('月度数据'!B16/'月度数据'!B15-1,0)</f>
        <v/>
      </c>
    </row>
    <row r="16">
      <c r="A16" s="55">
        <f>'月度数据'!A17</f>
        <v/>
      </c>
      <c r="B16" s="27">
        <f>IFERROR('月度数据'!B17/'月度数据'!C17*1000,0)</f>
        <v/>
      </c>
      <c r="C16" s="34">
        <f>IFERROR('月度数据'!C17/'月度数据'!D17,0)</f>
        <v/>
      </c>
      <c r="D16" s="30">
        <f>IFERROR('月度数据'!E17/'月度数据'!C17,0)</f>
        <v/>
      </c>
      <c r="E16" s="27">
        <f>IFERROR('月度数据'!B17/'月度数据'!E17,0)</f>
        <v/>
      </c>
      <c r="F16" s="30">
        <f>IFERROR('月度数据'!F17/'月度数据'!E17,0)</f>
        <v/>
      </c>
      <c r="G16" s="27">
        <f>IFERROR('月度数据'!B17/'月度数据'!F17,0)</f>
        <v/>
      </c>
      <c r="H16" s="24">
        <f>IFERROR('月度数据'!G17/'月度数据'!B17,0)</f>
        <v/>
      </c>
      <c r="I16" s="27">
        <f>IFERROR('月度数据'!G17/'月度数据'!F17,0)</f>
        <v/>
      </c>
      <c r="J16" s="17">
        <f>'月度数据'!G17*'目标与假设'!$B$6-'月度数据'!B17</f>
        <v/>
      </c>
      <c r="K16" s="18">
        <f>IFERROR('月度数据'!I17/'月度数据'!C17,0)</f>
        <v/>
      </c>
      <c r="L16" s="18">
        <f>IFERROR('月度数据'!J17/'月度数据'!C17,0)</f>
        <v/>
      </c>
      <c r="M16" s="18">
        <f>IFERROR('月度数据'!K17/'月度数据'!H17,0)</f>
        <v/>
      </c>
      <c r="N16" s="24">
        <f>'目标与假设'!$B$8</f>
        <v/>
      </c>
      <c r="O16" s="24">
        <f>'目标与假设'!$B$7</f>
        <v/>
      </c>
      <c r="P16" s="34">
        <f>'目标与假设'!$B$12</f>
        <v/>
      </c>
      <c r="Q16" s="19">
        <f>IF(H16=0,"-",IF(H16&gt;='目标与假设'!$B$8,"达标",IF(H16&gt;='目标与假设'!$B$7,"保本","亏损")))</f>
        <v/>
      </c>
      <c r="R16" s="19">
        <f>IF('月度数据'!D17=0,"-",IF(C16&gt;'目标与假设'!$B$12,"偏高","达标"))</f>
        <v/>
      </c>
      <c r="S16" s="18">
        <f>IFERROR('月度数据'!B17/'月度数据'!B16-1,0)</f>
        <v/>
      </c>
    </row>
    <row r="17">
      <c r="A17" s="48" t="inlineStr">
        <is>
          <t>全年</t>
        </is>
      </c>
      <c r="B17" s="56">
        <f>IFERROR('月度数据'!B18/'月度数据'!C18*1000,0)</f>
        <v/>
      </c>
      <c r="C17" s="57">
        <f>IFERROR(AVERAGE(C5:C16),0)</f>
        <v/>
      </c>
      <c r="D17" s="58">
        <f>IFERROR('月度数据'!E18/'月度数据'!C18,0)</f>
        <v/>
      </c>
      <c r="E17" s="56">
        <f>IFERROR('月度数据'!B18/'月度数据'!E18,0)</f>
        <v/>
      </c>
      <c r="F17" s="58">
        <f>IFERROR('月度数据'!F18/'月度数据'!E18,0)</f>
        <v/>
      </c>
      <c r="G17" s="56">
        <f>IFERROR('月度数据'!B18/'月度数据'!F18,0)</f>
        <v/>
      </c>
      <c r="H17" s="59">
        <f>IFERROR('月度数据'!G18/'月度数据'!B18,0)</f>
        <v/>
      </c>
      <c r="I17" s="56">
        <f>IFERROR('月度数据'!G18/'月度数据'!F18,0)</f>
        <v/>
      </c>
      <c r="J17" s="52">
        <f>'月度数据'!G18*'目标与假设'!$B$6-'月度数据'!B18</f>
        <v/>
      </c>
      <c r="K17" s="60">
        <f>IFERROR('月度数据'!I18/'月度数据'!C18,0)</f>
        <v/>
      </c>
      <c r="L17" s="60">
        <f>IFERROR('月度数据'!J18/'月度数据'!C18,0)</f>
        <v/>
      </c>
      <c r="M17" s="60">
        <f>IFERROR('月度数据'!K18/'月度数据'!H18,0)</f>
        <v/>
      </c>
      <c r="N17" s="59">
        <f>'目标与假设'!$B$8</f>
        <v/>
      </c>
      <c r="O17" s="59">
        <f>'目标与假设'!$B$7</f>
        <v/>
      </c>
      <c r="P17" s="57">
        <f>'目标与假设'!$B$12</f>
        <v/>
      </c>
      <c r="Q17" s="48" t="inlineStr"/>
      <c r="R17" s="48" t="inlineStr"/>
      <c r="S17" s="60" t="inlineStr"/>
    </row>
    <row r="19">
      <c r="A19" s="28" t="inlineStr">
        <is>
          <t>说明</t>
        </is>
      </c>
    </row>
    <row r="20">
      <c r="A20" s="54" t="inlineStr">
        <is>
          <t>· 毛利（扣广告费后）= 完成支付价值 × 毛利率 − 花费，近似看广告带来的利润。</t>
        </is>
      </c>
    </row>
    <row r="21">
      <c r="A21" s="54" t="inlineStr">
        <is>
          <t>· ROAS 状态：≥ 目标为「达标」；介于盈亏平衡和目标之间为「保本」；低于盈亏平衡为「亏损」。</t>
        </is>
      </c>
    </row>
    <row r="22">
      <c r="A22" s="54" t="inlineStr">
        <is>
          <t>· 2 秒 / 6 秒观看率按展示次数算，完播率按视频观看次数算。</t>
        </is>
      </c>
    </row>
  </sheetData>
  <conditionalFormatting sqref="Q5:Q16">
    <cfRule type="expression" priority="1" dxfId="0">
      <formula>OR(LEFT(Q5,2)="达标")</formula>
    </cfRule>
    <cfRule type="expression" priority="2" dxfId="1">
      <formula>OR(LEFT(Q5,2)="亏损",LEFT(Q5,2)="偏高",LEFT(Q5,2)="偏低")</formula>
    </cfRule>
    <cfRule type="expression" priority="3" dxfId="2">
      <formula>OR(LEFT(Q5,2)="保本")</formula>
    </cfRule>
  </conditionalFormatting>
  <conditionalFormatting sqref="R5:R16">
    <cfRule type="expression" priority="4" dxfId="0">
      <formula>OR(LEFT(R5,2)="达标")</formula>
    </cfRule>
    <cfRule type="expression" priority="5" dxfId="1">
      <formula>OR(LEFT(R5,2)="亏损",LEFT(R5,2)="偏高",LEFT(R5,2)="偏低")</formula>
    </cfRule>
    <cfRule type="expression" priority="6" dxfId="2">
      <formula>OR(LEFT(R5,2)="保本")</formula>
    </cfRule>
  </conditionalFormatting>
  <conditionalFormatting sqref="J5:J17">
    <cfRule type="cellIs" priority="7" operator="lessThan" dxfId="3">
      <formula>0</formula>
    </cfRule>
  </conditionalFormatting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O1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1" customWidth="1" min="3" max="3"/>
    <col width="12" customWidth="1" min="4" max="4"/>
    <col width="11" customWidth="1" min="5" max="5"/>
    <col width="11" customWidth="1" min="6" max="6"/>
    <col width="12" customWidth="1" min="7" max="7"/>
    <col width="9" customWidth="1" min="8" max="8"/>
    <col width="9" customWidth="1" min="9" max="9"/>
    <col width="9" customWidth="1" min="10" max="10"/>
    <col width="10" customWidth="1" min="11" max="11"/>
    <col width="9" customWidth="1" min="12" max="12"/>
    <col width="10" customWidth="1" min="13" max="13"/>
    <col width="10" customWidth="1" min="14" max="14"/>
    <col width="15" customWidth="1" min="15" max="15"/>
  </cols>
  <sheetData>
    <row r="1" ht="28" customHeight="1">
      <c r="A1" s="1" t="inlineStr">
        <is>
          <t>素材对比</t>
        </is>
      </c>
    </row>
    <row r="2">
      <c r="A2" s="2" t="inlineStr">
        <is>
          <t>填各视频素材同一时间段的数据（示例为 12 月）。黄色为输入，白色自动计算。</t>
        </is>
      </c>
    </row>
    <row r="4" ht="30" customHeight="1">
      <c r="A4" s="13" t="inlineStr">
        <is>
          <t>名称</t>
        </is>
      </c>
      <c r="B4" s="13" t="inlineStr">
        <is>
          <t>素材类型</t>
        </is>
      </c>
      <c r="C4" s="13" t="inlineStr">
        <is>
          <t>费用</t>
        </is>
      </c>
      <c r="D4" s="13" t="inlineStr">
        <is>
          <t>展示次数</t>
        </is>
      </c>
      <c r="E4" s="13" t="inlineStr">
        <is>
          <t>点击次数</t>
        </is>
      </c>
      <c r="F4" s="13" t="inlineStr">
        <is>
          <t>完成支付次数</t>
        </is>
      </c>
      <c r="G4" s="13" t="inlineStr">
        <is>
          <t>完成支付价值</t>
        </is>
      </c>
      <c r="H4" s="13" t="inlineStr">
        <is>
          <t>点击率</t>
        </is>
      </c>
      <c r="I4" s="13" t="inlineStr">
        <is>
          <t>CPC</t>
        </is>
      </c>
      <c r="J4" s="13" t="inlineStr">
        <is>
          <t>转化率</t>
        </is>
      </c>
      <c r="K4" s="13" t="inlineStr">
        <is>
          <t>CPA</t>
        </is>
      </c>
      <c r="L4" s="13" t="inlineStr">
        <is>
          <t>ROAS</t>
        </is>
      </c>
      <c r="M4" s="13" t="inlineStr">
        <is>
          <t>花费占比</t>
        </is>
      </c>
      <c r="N4" s="13" t="inlineStr">
        <is>
          <t>价值占比</t>
        </is>
      </c>
      <c r="O4" s="13" t="inlineStr">
        <is>
          <t>判断</t>
        </is>
      </c>
    </row>
    <row r="5">
      <c r="A5" s="61" t="inlineStr">
        <is>
          <t>达人口播测评</t>
        </is>
      </c>
      <c r="B5" s="61" t="inlineStr">
        <is>
          <t>达人 / Spark Ads</t>
        </is>
      </c>
      <c r="C5" s="49" t="n">
        <v>2100</v>
      </c>
      <c r="D5" s="50" t="n">
        <v>190909</v>
      </c>
      <c r="E5" s="50" t="n">
        <v>2005</v>
      </c>
      <c r="F5" s="50" t="n">
        <v>90</v>
      </c>
      <c r="G5" s="49" t="n">
        <v>5670</v>
      </c>
      <c r="H5" s="30">
        <f>IFERROR(E5/D5,0)</f>
        <v/>
      </c>
      <c r="I5" s="27">
        <f>IFERROR(C5/E5,0)</f>
        <v/>
      </c>
      <c r="J5" s="30">
        <f>IFERROR(F5/E5,0)</f>
        <v/>
      </c>
      <c r="K5" s="27">
        <f>IFERROR(C5/F5,0)</f>
        <v/>
      </c>
      <c r="L5" s="24">
        <f>IFERROR(G5/C5,0)</f>
        <v/>
      </c>
      <c r="M5" s="18">
        <f>IFERROR(C5/SUM($C$5:$C$9),0)</f>
        <v/>
      </c>
      <c r="N5" s="18">
        <f>IFERROR(G5/SUM($G$5:$G$9),0)</f>
        <v/>
      </c>
      <c r="O5" s="19">
        <f>IF(C5=0,"-",IF(L5&lt;'目标与假设'!$B$7,"亏损：先排查",IF(L5&lt;'目标与假设'!$B$8,"保本：可优化","达标：可加量")))</f>
        <v/>
      </c>
    </row>
    <row r="6">
      <c r="A6" s="61" t="inlineStr">
        <is>
          <t>产品开箱展示</t>
        </is>
      </c>
      <c r="B6" s="61" t="inlineStr">
        <is>
          <t>自制</t>
        </is>
      </c>
      <c r="C6" s="49" t="n">
        <v>1600</v>
      </c>
      <c r="D6" s="50" t="n">
        <v>145455</v>
      </c>
      <c r="E6" s="50" t="n">
        <v>1527</v>
      </c>
      <c r="F6" s="50" t="n">
        <v>56</v>
      </c>
      <c r="G6" s="49" t="n">
        <v>3520</v>
      </c>
      <c r="H6" s="30">
        <f>IFERROR(E6/D6,0)</f>
        <v/>
      </c>
      <c r="I6" s="27">
        <f>IFERROR(C6/E6,0)</f>
        <v/>
      </c>
      <c r="J6" s="30">
        <f>IFERROR(F6/E6,0)</f>
        <v/>
      </c>
      <c r="K6" s="27">
        <f>IFERROR(C6/F6,0)</f>
        <v/>
      </c>
      <c r="L6" s="24">
        <f>IFERROR(G6/C6,0)</f>
        <v/>
      </c>
      <c r="M6" s="18">
        <f>IFERROR(C6/SUM($C$5:$C$9),0)</f>
        <v/>
      </c>
      <c r="N6" s="18">
        <f>IFERROR(G6/SUM($G$5:$G$9),0)</f>
        <v/>
      </c>
      <c r="O6" s="19">
        <f>IF(C6=0,"-",IF(L6&lt;'目标与假设'!$B$7,"亏损：先排查",IF(L6&lt;'目标与假设'!$B$8,"保本：可优化","达标：可加量")))</f>
        <v/>
      </c>
    </row>
    <row r="7">
      <c r="A7" s="61" t="inlineStr">
        <is>
          <t>痛点前后对比</t>
        </is>
      </c>
      <c r="B7" s="61" t="inlineStr">
        <is>
          <t>自制</t>
        </is>
      </c>
      <c r="C7" s="49" t="n">
        <v>1300</v>
      </c>
      <c r="D7" s="50" t="n">
        <v>118182</v>
      </c>
      <c r="E7" s="50" t="n">
        <v>1241</v>
      </c>
      <c r="F7" s="50" t="n">
        <v>52</v>
      </c>
      <c r="G7" s="49" t="n">
        <v>3250</v>
      </c>
      <c r="H7" s="30">
        <f>IFERROR(E7/D7,0)</f>
        <v/>
      </c>
      <c r="I7" s="27">
        <f>IFERROR(C7/E7,0)</f>
        <v/>
      </c>
      <c r="J7" s="30">
        <f>IFERROR(F7/E7,0)</f>
        <v/>
      </c>
      <c r="K7" s="27">
        <f>IFERROR(C7/F7,0)</f>
        <v/>
      </c>
      <c r="L7" s="24">
        <f>IFERROR(G7/C7,0)</f>
        <v/>
      </c>
      <c r="M7" s="18">
        <f>IFERROR(C7/SUM($C$5:$C$9),0)</f>
        <v/>
      </c>
      <c r="N7" s="18">
        <f>IFERROR(G7/SUM($G$5:$G$9),0)</f>
        <v/>
      </c>
      <c r="O7" s="19">
        <f>IF(C7=0,"-",IF(L7&lt;'目标与假设'!$B$7,"亏损：先排查",IF(L7&lt;'目标与假设'!$B$8,"保本：可优化","达标：可加量")))</f>
        <v/>
      </c>
    </row>
    <row r="8">
      <c r="A8" s="61" t="inlineStr">
        <is>
          <t>UGC 合集混剪</t>
        </is>
      </c>
      <c r="B8" s="61" t="inlineStr">
        <is>
          <t>UGC</t>
        </is>
      </c>
      <c r="C8" s="49" t="n">
        <v>1000</v>
      </c>
      <c r="D8" s="50" t="n">
        <v>90909</v>
      </c>
      <c r="E8" s="50" t="n">
        <v>955</v>
      </c>
      <c r="F8" s="50" t="n">
        <v>25</v>
      </c>
      <c r="G8" s="49" t="n">
        <v>1600</v>
      </c>
      <c r="H8" s="30">
        <f>IFERROR(E8/D8,0)</f>
        <v/>
      </c>
      <c r="I8" s="27">
        <f>IFERROR(C8/E8,0)</f>
        <v/>
      </c>
      <c r="J8" s="30">
        <f>IFERROR(F8/E8,0)</f>
        <v/>
      </c>
      <c r="K8" s="27">
        <f>IFERROR(C8/F8,0)</f>
        <v/>
      </c>
      <c r="L8" s="24">
        <f>IFERROR(G8/C8,0)</f>
        <v/>
      </c>
      <c r="M8" s="18">
        <f>IFERROR(C8/SUM($C$5:$C$9),0)</f>
        <v/>
      </c>
      <c r="N8" s="18">
        <f>IFERROR(G8/SUM($G$5:$G$9),0)</f>
        <v/>
      </c>
      <c r="O8" s="19">
        <f>IF(C8=0,"-",IF(L8&lt;'目标与假设'!$B$7,"亏损：先排查",IF(L8&lt;'目标与假设'!$B$8,"保本：可优化","达标：可加量")))</f>
        <v/>
      </c>
    </row>
    <row r="9">
      <c r="A9" s="61" t="inlineStr">
        <is>
          <t>直播切片</t>
        </is>
      </c>
      <c r="B9" s="61" t="inlineStr">
        <is>
          <t>直播</t>
        </is>
      </c>
      <c r="C9" s="49" t="n">
        <v>650</v>
      </c>
      <c r="D9" s="50" t="n">
        <v>59091</v>
      </c>
      <c r="E9" s="50" t="n">
        <v>620</v>
      </c>
      <c r="F9" s="50" t="n">
        <v>13</v>
      </c>
      <c r="G9" s="49" t="n">
        <v>845</v>
      </c>
      <c r="H9" s="30">
        <f>IFERROR(E9/D9,0)</f>
        <v/>
      </c>
      <c r="I9" s="27">
        <f>IFERROR(C9/E9,0)</f>
        <v/>
      </c>
      <c r="J9" s="30">
        <f>IFERROR(F9/E9,0)</f>
        <v/>
      </c>
      <c r="K9" s="27">
        <f>IFERROR(C9/F9,0)</f>
        <v/>
      </c>
      <c r="L9" s="24">
        <f>IFERROR(G9/C9,0)</f>
        <v/>
      </c>
      <c r="M9" s="18">
        <f>IFERROR(C9/SUM($C$5:$C$9),0)</f>
        <v/>
      </c>
      <c r="N9" s="18">
        <f>IFERROR(G9/SUM($G$5:$G$9),0)</f>
        <v/>
      </c>
      <c r="O9" s="19">
        <f>IF(C9=0,"-",IF(L9&lt;'目标与假设'!$B$7,"亏损：先排查",IF(L9&lt;'目标与假设'!$B$8,"保本：可优化","达标：可加量")))</f>
        <v/>
      </c>
    </row>
    <row r="10">
      <c r="A10" s="62" t="inlineStr">
        <is>
          <t>合计</t>
        </is>
      </c>
      <c r="B10" s="48" t="inlineStr"/>
      <c r="C10" s="52">
        <f>SUM(C5:C9)</f>
        <v/>
      </c>
      <c r="D10" s="53">
        <f>SUM(D5:D9)</f>
        <v/>
      </c>
      <c r="E10" s="53">
        <f>SUM(E5:E9)</f>
        <v/>
      </c>
      <c r="F10" s="53">
        <f>SUM(F5:F9)</f>
        <v/>
      </c>
      <c r="G10" s="52">
        <f>SUM(G5:G9)</f>
        <v/>
      </c>
      <c r="H10" s="58">
        <f>IFERROR(E10/D10,0)</f>
        <v/>
      </c>
      <c r="I10" s="56">
        <f>IFERROR(C10/E10,0)</f>
        <v/>
      </c>
      <c r="J10" s="58">
        <f>IFERROR(F10/E10,0)</f>
        <v/>
      </c>
      <c r="K10" s="56">
        <f>IFERROR(C10/F10,0)</f>
        <v/>
      </c>
      <c r="L10" s="59">
        <f>IFERROR(G10/C10,0)</f>
        <v/>
      </c>
      <c r="M10" s="63" t="inlineStr"/>
      <c r="N10" s="63" t="inlineStr"/>
      <c r="O10" s="63" t="inlineStr"/>
    </row>
    <row r="12">
      <c r="A12" s="28" t="inlineStr">
        <is>
          <t>怎么看</t>
        </is>
      </c>
    </row>
    <row r="13">
      <c r="A13" s="54" t="inlineStr">
        <is>
          <t>· TikTok 上决定效果的主要是素材，所以这里按素材而不是广告系列对比。</t>
        </is>
      </c>
    </row>
    <row r="14">
      <c r="A14" s="54" t="inlineStr">
        <is>
          <t>· 「判断」按 ROAS 和盈亏平衡线、目标 ROAS 自动判断。达标的素材可以做 3–5 个变体（换开头、换配乐、换字幕）继续测。</t>
        </is>
      </c>
    </row>
    <row r="15">
      <c r="A15" s="54" t="inlineStr">
        <is>
          <t>· 同一条素材投放 2–4 周后效果下滑是常态，留意各素材的 ROAS 变化，提前准备替换素材。</t>
        </is>
      </c>
    </row>
    <row r="16">
      <c r="A16" s="54" t="inlineStr">
        <is>
          <t>· 可以增删行（在合计行上方插入），合计和占比的公式范围需要一起调整。</t>
        </is>
      </c>
    </row>
  </sheetData>
  <conditionalFormatting sqref="O5:O9">
    <cfRule type="expression" priority="1" dxfId="0">
      <formula>OR(LEFT(O5,2)="达标")</formula>
    </cfRule>
    <cfRule type="expression" priority="2" dxfId="1">
      <formula>OR(LEFT(O5,2)="亏损",LEFT(O5,2)="偏高",LEFT(O5,2)="偏低")</formula>
    </cfRule>
    <cfRule type="expression" priority="3" dxfId="2">
      <formula>OR(LEFT(O5,2)="保本")</formula>
    </cfRule>
  </conditionalFormatting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34" customWidth="1" min="3" max="3"/>
    <col width="14" customWidth="1" min="4" max="4"/>
    <col width="52" customWidth="1" min="5" max="5"/>
    <col width="40" customWidth="1" min="6" max="6"/>
    <col width="10" customWidth="1" min="7" max="7"/>
    <col width="11" customWidth="1" min="8" max="8"/>
    <col width="54" customWidth="1" min="9" max="9"/>
  </cols>
  <sheetData>
    <row r="1" ht="28" customHeight="1">
      <c r="A1" s="1" t="inlineStr">
        <is>
          <t>TikTok 广告指标清单（85 个）</t>
        </is>
      </c>
    </row>
    <row r="2">
      <c r="A2" s="2" t="inlineStr">
        <is>
          <t>重要程度：核心 = 必须看；建议 = 有条件就看；可选 = 特定广告类型或场景才用。表头可筛选。  核心 13 个 · 建议 23 个 · 可选 49 个。</t>
        </is>
      </c>
    </row>
    <row r="4">
      <c r="A4" s="13" t="inlineStr">
        <is>
          <t>重要程度</t>
        </is>
      </c>
      <c r="B4" s="13" t="inlineStr">
        <is>
          <t>中文指标名</t>
        </is>
      </c>
      <c r="C4" s="13" t="inlineStr">
        <is>
          <t>英文原名</t>
        </is>
      </c>
      <c r="D4" s="13" t="inlineStr">
        <is>
          <t>子板块</t>
        </is>
      </c>
      <c r="E4" s="13" t="inlineStr">
        <is>
          <t>中文说明</t>
        </is>
      </c>
      <c r="F4" s="13" t="inlineStr">
        <is>
          <t>计算公式</t>
        </is>
      </c>
      <c r="G4" s="13" t="inlineStr">
        <is>
          <t>方向</t>
        </is>
      </c>
      <c r="H4" s="13" t="inlineStr">
        <is>
          <t>本模板已包含</t>
        </is>
      </c>
      <c r="I4" s="13" t="inlineStr">
        <is>
          <t>新手提示</t>
        </is>
      </c>
    </row>
    <row r="5" ht="17.5" customHeight="1">
      <c r="A5" s="64" t="inlineStr">
        <is>
          <t>核心</t>
        </is>
      </c>
      <c r="B5" s="65" t="inlineStr">
        <is>
          <t>6 秒视频观看次数</t>
        </is>
      </c>
      <c r="C5" s="66" t="inlineStr">
        <is>
          <t>6-second video views</t>
        </is>
      </c>
      <c r="D5" s="67" t="inlineStr">
        <is>
          <t>视频表现</t>
        </is>
      </c>
      <c r="E5" s="68" t="inlineStr">
        <is>
          <t>视频播放至少 6 秒的次数。每次展示单独计算，不含重播。</t>
        </is>
      </c>
      <c r="F5" s="68" t="inlineStr">
        <is>
          <t>播放 ≥ 6 秒的次数之和</t>
        </is>
      </c>
      <c r="G5" s="69" t="inlineStr">
        <is>
          <t>越高越好</t>
        </is>
      </c>
      <c r="H5" s="69" t="inlineStr">
        <is>
          <t>√</t>
        </is>
      </c>
      <c r="I5" s="68" t="inlineStr">
        <is>
          <t>6 秒观看 ÷ 展示 = 6 秒观看率，反映开头能不能留住人。</t>
        </is>
      </c>
    </row>
    <row r="6" ht="17.5" customHeight="1">
      <c r="A6" s="64" t="inlineStr">
        <is>
          <t>核心</t>
        </is>
      </c>
      <c r="B6" s="65" t="inlineStr">
        <is>
          <t>点击次数（落地页）</t>
        </is>
      </c>
      <c r="C6" s="66" t="inlineStr">
        <is>
          <t>Clicks (destination)</t>
        </is>
      </c>
      <c r="D6" s="67" t="inlineStr">
        <is>
          <t>主漏斗</t>
        </is>
      </c>
      <c r="E6" s="68" t="inlineStr">
        <is>
          <t>广告跳转到指定落地页的点击次数。</t>
        </is>
      </c>
      <c r="F6" s="68" t="inlineStr">
        <is>
          <t>跳转到指定落地页的点击次数</t>
        </is>
      </c>
      <c r="G6" s="69" t="inlineStr">
        <is>
          <t>越高越好</t>
        </is>
      </c>
      <c r="H6" s="69" t="inlineStr">
        <is>
          <t>√</t>
        </is>
      </c>
      <c r="I6" s="68" t="inlineStr">
        <is>
          <t>真正跳到你网站的点击数。</t>
        </is>
      </c>
    </row>
    <row r="7" ht="17.5" customHeight="1">
      <c r="A7" s="64" t="inlineStr">
        <is>
          <t>核心</t>
        </is>
      </c>
      <c r="B7" s="65" t="inlineStr">
        <is>
          <t>转化次数</t>
        </is>
      </c>
      <c r="C7" s="66" t="inlineStr">
        <is>
          <t>TT_Conversions</t>
        </is>
      </c>
      <c r="D7" s="67" t="inlineStr">
        <is>
          <t>主漏斗</t>
        </is>
      </c>
      <c r="E7" s="68" t="inlineStr">
        <is>
          <t>广告带来你所选优化事件的次数。</t>
        </is>
      </c>
      <c r="F7" s="68" t="inlineStr">
        <is>
          <t>所选优化事件次数</t>
        </is>
      </c>
      <c r="G7" s="69" t="inlineStr">
        <is>
          <t>越高越好</t>
        </is>
      </c>
      <c r="H7" s="69" t="inlineStr"/>
      <c r="I7" s="68" t="inlineStr">
        <is>
          <t>按你选的优化事件统计的转化次数。</t>
        </is>
      </c>
    </row>
    <row r="8" ht="17.5" customHeight="1">
      <c r="A8" s="64" t="inlineStr">
        <is>
          <t>核心</t>
        </is>
      </c>
      <c r="B8" s="65" t="inlineStr">
        <is>
          <t>花费</t>
        </is>
      </c>
      <c r="C8" s="66" t="inlineStr">
        <is>
          <t>Cost</t>
        </is>
      </c>
      <c r="D8" s="67" t="inlineStr">
        <is>
          <t>主漏斗</t>
        </is>
      </c>
      <c r="E8" s="68" t="inlineStr">
        <is>
          <t>广告支出总额。</t>
        </is>
      </c>
      <c r="F8" s="68" t="inlineStr">
        <is>
          <t>广告总花费</t>
        </is>
      </c>
      <c r="G8" s="69" t="inlineStr">
        <is>
          <t>保持平衡</t>
        </is>
      </c>
      <c r="H8" s="69" t="inlineStr">
        <is>
          <t>√</t>
        </is>
      </c>
      <c r="I8" s="68" t="inlineStr">
        <is>
          <t>实际花了多少钱，所有效率指标的分母。</t>
        </is>
      </c>
    </row>
    <row r="9" ht="17.5" customHeight="1">
      <c r="A9" s="64" t="inlineStr">
        <is>
          <t>核心</t>
        </is>
      </c>
      <c r="B9" s="65" t="inlineStr">
        <is>
          <t>单次完成支付成本（网站）</t>
        </is>
      </c>
      <c r="C9" s="66" t="inlineStr">
        <is>
          <t>Cost per complete payment (page)</t>
        </is>
      </c>
      <c r="D9" s="67" t="inlineStr">
        <is>
          <t>网站事件</t>
        </is>
      </c>
      <c r="E9" s="68" t="inlineStr">
        <is>
          <t>归因于广告的每次网站完成支付平均成本。</t>
        </is>
      </c>
      <c r="F9" s="68" t="inlineStr">
        <is>
          <t>花费 ÷ 网站完成支付次数</t>
        </is>
      </c>
      <c r="G9" s="69" t="inlineStr">
        <is>
          <t>越低越好</t>
        </is>
      </c>
      <c r="H9" s="69" t="inlineStr">
        <is>
          <t>√</t>
        </is>
      </c>
      <c r="I9" s="68" t="inlineStr">
        <is>
          <t>拿到一个订单的成本。</t>
        </is>
      </c>
    </row>
    <row r="10" ht="17.5" customHeight="1">
      <c r="A10" s="64" t="inlineStr">
        <is>
          <t>核心</t>
        </is>
      </c>
      <c r="B10" s="65" t="inlineStr">
        <is>
          <t>CPC（落地页）</t>
        </is>
      </c>
      <c r="C10" s="66" t="inlineStr">
        <is>
          <t>CPC (destination)</t>
        </is>
      </c>
      <c r="D10" s="67" t="inlineStr">
        <is>
          <t>主漏斗</t>
        </is>
      </c>
      <c r="E10" s="68" t="inlineStr">
        <is>
          <t>每次跳转到指定落地页的点击平均成本。</t>
        </is>
      </c>
      <c r="F10" s="68" t="inlineStr">
        <is>
          <t>花费 ÷ 落地页点击次数</t>
        </is>
      </c>
      <c r="G10" s="69" t="inlineStr">
        <is>
          <t>越低越好</t>
        </is>
      </c>
      <c r="H10" s="69" t="inlineStr">
        <is>
          <t>√</t>
        </is>
      </c>
      <c r="I10" s="68" t="inlineStr">
        <is>
          <t>每个落地页点击的成本。</t>
        </is>
      </c>
    </row>
    <row r="11" ht="17.5" customHeight="1">
      <c r="A11" s="64" t="inlineStr">
        <is>
          <t>核心</t>
        </is>
      </c>
      <c r="B11" s="65" t="inlineStr">
        <is>
          <t>千次展示费用（CPM）</t>
        </is>
      </c>
      <c r="C11" s="66" t="inlineStr">
        <is>
          <t>CPM</t>
        </is>
      </c>
      <c r="D11" s="67" t="inlineStr">
        <is>
          <t>主漏斗</t>
        </is>
      </c>
      <c r="E11" s="68" t="inlineStr">
        <is>
          <t>每 1000 次展示的平均花费。</t>
        </is>
      </c>
      <c r="F11" s="68" t="inlineStr">
        <is>
          <t>花费 ÷（展示次数 ÷ 1000）</t>
        </is>
      </c>
      <c r="G11" s="69" t="inlineStr">
        <is>
          <t>越低越好</t>
        </is>
      </c>
      <c r="H11" s="69" t="inlineStr">
        <is>
          <t>√</t>
        </is>
      </c>
      <c r="I11" s="68" t="inlineStr">
        <is>
          <t>流量价格，旺季明显上涨。</t>
        </is>
      </c>
    </row>
    <row r="12" ht="17.5" customHeight="1">
      <c r="A12" s="64" t="inlineStr">
        <is>
          <t>核心</t>
        </is>
      </c>
      <c r="B12" s="65" t="inlineStr">
        <is>
          <t>点击率（落地页）</t>
        </is>
      </c>
      <c r="C12" s="66" t="inlineStr">
        <is>
          <t>CTR (destination)</t>
        </is>
      </c>
      <c r="D12" s="67" t="inlineStr">
        <is>
          <t>主漏斗</t>
        </is>
      </c>
      <c r="E12" s="68" t="inlineStr">
        <is>
          <t>展示中产生落地页点击的比例。</t>
        </is>
      </c>
      <c r="F12" s="68" t="inlineStr">
        <is>
          <t>落地页点击次数 ÷ 展示次数 × 100%</t>
        </is>
      </c>
      <c r="G12" s="69" t="inlineStr">
        <is>
          <t>越高越好</t>
        </is>
      </c>
      <c r="H12" s="69" t="inlineStr">
        <is>
          <t>√</t>
        </is>
      </c>
      <c r="I12" s="68" t="inlineStr">
        <is>
          <t>展示里跳转到落地页的比例，反映素材吸引力。</t>
        </is>
      </c>
    </row>
    <row r="13" ht="17.5" customHeight="1">
      <c r="A13" s="64" t="inlineStr">
        <is>
          <t>核心</t>
        </is>
      </c>
      <c r="B13" s="65" t="inlineStr">
        <is>
          <t>展示频次</t>
        </is>
      </c>
      <c r="C13" s="66" t="inlineStr">
        <is>
          <t>TT_Frequency</t>
        </is>
      </c>
      <c r="D13" s="67" t="inlineStr">
        <is>
          <t>主漏斗</t>
        </is>
      </c>
      <c r="E13" s="68" t="inlineStr">
        <is>
          <t>一段时间内每位用户平均看到广告的次数。</t>
        </is>
      </c>
      <c r="F13" s="68" t="inlineStr">
        <is>
          <t>展示次数 ÷ 覆盖人数</t>
        </is>
      </c>
      <c r="G13" s="69" t="inlineStr">
        <is>
          <t>越高越好</t>
        </is>
      </c>
      <c r="H13" s="69" t="inlineStr">
        <is>
          <t>√</t>
        </is>
      </c>
      <c r="I13" s="68" t="inlineStr">
        <is>
          <t>TikTok 素材衰退快，频次升高时要准备新素材。</t>
        </is>
      </c>
    </row>
    <row r="14" ht="17.5" customHeight="1">
      <c r="A14" s="64" t="inlineStr">
        <is>
          <t>核心</t>
        </is>
      </c>
      <c r="B14" s="65" t="inlineStr">
        <is>
          <t>展示次数</t>
        </is>
      </c>
      <c r="C14" s="66" t="inlineStr">
        <is>
          <t>TT_Impressions</t>
        </is>
      </c>
      <c r="D14" s="67" t="inlineStr">
        <is>
          <t>主漏斗</t>
        </is>
      </c>
      <c r="E14" s="68" t="inlineStr">
        <is>
          <t>广告被展示的次数。</t>
        </is>
      </c>
      <c r="F14" s="68" t="inlineStr">
        <is>
          <t>广告展示次数</t>
        </is>
      </c>
      <c r="G14" s="69" t="inlineStr">
        <is>
          <t>越高越好</t>
        </is>
      </c>
      <c r="H14" s="69" t="inlineStr">
        <is>
          <t>√</t>
        </is>
      </c>
      <c r="I14" s="68" t="inlineStr">
        <is>
          <t>曝光规模，配合覆盖人数算频次。</t>
        </is>
      </c>
    </row>
    <row r="15" ht="32" customHeight="1">
      <c r="A15" s="64" t="inlineStr">
        <is>
          <t>核心</t>
        </is>
      </c>
      <c r="B15" s="65" t="inlineStr">
        <is>
          <t>完成支付价值（网站）</t>
        </is>
      </c>
      <c r="C15" s="66" t="inlineStr">
        <is>
          <t>Payment completion value (page)</t>
        </is>
      </c>
      <c r="D15" s="67" t="inlineStr">
        <is>
          <t>网站事件</t>
        </is>
      </c>
      <c r="E15" s="68" t="inlineStr">
        <is>
          <t>归因于广告的网站完成支付总价值。</t>
        </is>
      </c>
      <c r="F15" s="68" t="inlineStr">
        <is>
          <t>完成支付金额之和</t>
        </is>
      </c>
      <c r="G15" s="69" t="inlineStr">
        <is>
          <t>越高越好</t>
        </is>
      </c>
      <c r="H15" s="69" t="inlineStr">
        <is>
          <t>√</t>
        </is>
      </c>
      <c r="I15" s="68" t="inlineStr">
        <is>
          <t>支付带来的销售额，用来算 ROAS（= 完成支付价值 ÷ 花费）。</t>
        </is>
      </c>
    </row>
    <row r="16" ht="17.5" customHeight="1">
      <c r="A16" s="64" t="inlineStr">
        <is>
          <t>核心</t>
        </is>
      </c>
      <c r="B16" s="65" t="inlineStr">
        <is>
          <t>完成支付次数（网站）</t>
        </is>
      </c>
      <c r="C16" s="66" t="inlineStr">
        <is>
          <t>Payments completed (page)</t>
        </is>
      </c>
      <c r="D16" s="67" t="inlineStr">
        <is>
          <t>网站事件</t>
        </is>
      </c>
      <c r="E16" s="68" t="inlineStr">
        <is>
          <t>归因于广告的网站完成支付次数。</t>
        </is>
      </c>
      <c r="F16" s="68" t="inlineStr">
        <is>
          <t>完成支付次数</t>
        </is>
      </c>
      <c r="G16" s="69" t="inlineStr">
        <is>
          <t>越高越好</t>
        </is>
      </c>
      <c r="H16" s="69" t="inlineStr">
        <is>
          <t>√</t>
        </is>
      </c>
      <c r="I16" s="68" t="inlineStr">
        <is>
          <t>网站完成支付的次数（Pixel 回传），电商最核心的成效。</t>
        </is>
      </c>
    </row>
    <row r="17" ht="17.5" customHeight="1">
      <c r="A17" s="64" t="inlineStr">
        <is>
          <t>核心</t>
        </is>
      </c>
      <c r="B17" s="65" t="inlineStr">
        <is>
          <t>覆盖人数</t>
        </is>
      </c>
      <c r="C17" s="66" t="inlineStr">
        <is>
          <t>TT_Reach</t>
        </is>
      </c>
      <c r="D17" s="67" t="inlineStr">
        <is>
          <t>主漏斗</t>
        </is>
      </c>
      <c r="E17" s="68" t="inlineStr">
        <is>
          <t>至少看过一次广告的独立用户数。</t>
        </is>
      </c>
      <c r="F17" s="68" t="inlineStr">
        <is>
          <t>看过广告的独立用户数</t>
        </is>
      </c>
      <c r="G17" s="69" t="inlineStr">
        <is>
          <t>越高越好</t>
        </is>
      </c>
      <c r="H17" s="69" t="inlineStr">
        <is>
          <t>√</t>
        </is>
      </c>
      <c r="I17" s="68" t="inlineStr">
        <is>
          <t>看到广告的人数。</t>
        </is>
      </c>
    </row>
    <row r="18" ht="32" customHeight="1">
      <c r="A18" s="70" t="inlineStr">
        <is>
          <t>建议</t>
        </is>
      </c>
      <c r="B18" s="65" t="inlineStr">
        <is>
          <t>2 秒视频观看次数</t>
        </is>
      </c>
      <c r="C18" s="66" t="inlineStr">
        <is>
          <t>2-second video views</t>
        </is>
      </c>
      <c r="D18" s="67" t="inlineStr">
        <is>
          <t>视频表现</t>
        </is>
      </c>
      <c r="E18" s="68" t="inlineStr">
        <is>
          <t>视频播放至少 2 秒的次数。每次展示的播放单独计算，不含重播。</t>
        </is>
      </c>
      <c r="F18" s="68" t="inlineStr">
        <is>
          <t>播放 ≥ 2 秒的次数之和</t>
        </is>
      </c>
      <c r="G18" s="69" t="inlineStr">
        <is>
          <t>越高越好</t>
        </is>
      </c>
      <c r="H18" s="69" t="inlineStr">
        <is>
          <t>√</t>
        </is>
      </c>
      <c r="I18" s="68" t="inlineStr">
        <is>
          <t>2 秒观看次数，最早的留人信号。</t>
        </is>
      </c>
    </row>
    <row r="19" ht="46.5" customHeight="1">
      <c r="A19" s="70" t="inlineStr">
        <is>
          <t>建议</t>
        </is>
      </c>
      <c r="B19" s="65" t="inlineStr">
        <is>
          <t>6 秒专注观看</t>
        </is>
      </c>
      <c r="C19" s="66" t="inlineStr">
        <is>
          <t>6-second focused views</t>
        </is>
      </c>
      <c r="D19" s="67" t="inlineStr">
        <is>
          <t>视频表现</t>
        </is>
      </c>
      <c r="E19" s="68" t="inlineStr">
        <is>
          <t>视频被观看至少 6 秒的次数（不足 6 秒的视频按完整播放计）。每次展示单独计算，不含重播。仅适用于使用专注观看产品的广告主。</t>
        </is>
      </c>
      <c r="F19" s="68" t="inlineStr">
        <is>
          <t>观看 ≥ 6 秒（或视频较短时完整播放）的次数之和</t>
        </is>
      </c>
      <c r="G19" s="69" t="inlineStr">
        <is>
          <t>越高越好</t>
        </is>
      </c>
      <c r="H19" s="69" t="inlineStr"/>
      <c r="I19" s="68" t="inlineStr">
        <is>
          <t>专注观看产品的 6 秒观看，投专注观看时才有。</t>
        </is>
      </c>
    </row>
    <row r="20" ht="17.5" customHeight="1">
      <c r="A20" s="70" t="inlineStr">
        <is>
          <t>建议</t>
        </is>
      </c>
      <c r="B20" s="65" t="inlineStr">
        <is>
          <t>加购价值（站内）</t>
        </is>
      </c>
      <c r="C20" s="66" t="inlineStr">
        <is>
          <t>Add to cart value (onsite)</t>
        </is>
      </c>
      <c r="D20" s="67" t="inlineStr">
        <is>
          <t>站内事件</t>
        </is>
      </c>
      <c r="E20" s="68" t="inlineStr">
        <is>
          <t>归因于广告的 TikTok 站内加购总价值。</t>
        </is>
      </c>
      <c r="F20" s="68" t="inlineStr">
        <is>
          <t>站内加购商品价值之和</t>
        </is>
      </c>
      <c r="G20" s="69" t="inlineStr">
        <is>
          <t>越高越好</t>
        </is>
      </c>
      <c r="H20" s="69" t="inlineStr"/>
      <c r="I20" s="68" t="inlineStr">
        <is>
          <t>开了 TikTok Shop 才看：站内加购价值。</t>
        </is>
      </c>
    </row>
    <row r="21" ht="17.5" customHeight="1">
      <c r="A21" s="70" t="inlineStr">
        <is>
          <t>建议</t>
        </is>
      </c>
      <c r="B21" s="65" t="inlineStr">
        <is>
          <t>加购次数（站内）</t>
        </is>
      </c>
      <c r="C21" s="66" t="inlineStr">
        <is>
          <t>Adds to cart (onsite)</t>
        </is>
      </c>
      <c r="D21" s="67" t="inlineStr">
        <is>
          <t>站内事件</t>
        </is>
      </c>
      <c r="E21" s="68" t="inlineStr">
        <is>
          <t>归因于广告的站内加购次数。</t>
        </is>
      </c>
      <c r="F21" s="68" t="inlineStr">
        <is>
          <t>站内加购次数</t>
        </is>
      </c>
      <c r="G21" s="69" t="inlineStr">
        <is>
          <t>越高越好</t>
        </is>
      </c>
      <c r="H21" s="69" t="inlineStr"/>
      <c r="I21" s="68" t="inlineStr">
        <is>
          <t>开了 TikTok Shop 才看：站内加购次数。</t>
        </is>
      </c>
    </row>
    <row r="22" ht="17.5" customHeight="1">
      <c r="A22" s="70" t="inlineStr">
        <is>
          <t>建议</t>
        </is>
      </c>
      <c r="B22" s="65" t="inlineStr">
        <is>
          <t>加购次数（网站）</t>
        </is>
      </c>
      <c r="C22" s="66" t="inlineStr">
        <is>
          <t>Adds to cart (page)</t>
        </is>
      </c>
      <c r="D22" s="67" t="inlineStr">
        <is>
          <t>网站事件</t>
        </is>
      </c>
      <c r="E22" s="68" t="inlineStr">
        <is>
          <t>归因于广告的网站（Pixel）加购次数。</t>
        </is>
      </c>
      <c r="F22" s="68" t="inlineStr">
        <is>
          <t>网站加购次数</t>
        </is>
      </c>
      <c r="G22" s="69" t="inlineStr">
        <is>
          <t>越高越好</t>
        </is>
      </c>
      <c r="H22" s="69" t="inlineStr">
        <is>
          <t>√</t>
        </is>
      </c>
      <c r="I22" s="68" t="inlineStr">
        <is>
          <t>网站加购次数，漏斗的中间环节。</t>
        </is>
      </c>
    </row>
    <row r="23" ht="17.5" customHeight="1">
      <c r="A23" s="70" t="inlineStr">
        <is>
          <t>建议</t>
        </is>
      </c>
      <c r="B23" s="65" t="inlineStr">
        <is>
          <t>每次观看平均播放时长</t>
        </is>
      </c>
      <c r="C23" s="66" t="inlineStr">
        <is>
          <t>Average play time per video view</t>
        </is>
      </c>
      <c r="D23" s="67" t="inlineStr">
        <is>
          <t>视频表现</t>
        </is>
      </c>
      <c r="E23" s="68" t="inlineStr">
        <is>
          <t>每次视频观看平均播放的时长，包括重播。</t>
        </is>
      </c>
      <c r="F23" s="68" t="inlineStr">
        <is>
          <t>总播放时长 ÷ 视频观看总次数</t>
        </is>
      </c>
      <c r="G23" s="69" t="inlineStr">
        <is>
          <t>越高越好</t>
        </is>
      </c>
      <c r="H23" s="69" t="inlineStr"/>
      <c r="I23" s="68" t="inlineStr">
        <is>
          <t>每次观看的平均时长。</t>
        </is>
      </c>
    </row>
    <row r="24" ht="17.5" customHeight="1">
      <c r="A24" s="70" t="inlineStr">
        <is>
          <t>建议</t>
        </is>
      </c>
      <c r="B24" s="65" t="inlineStr">
        <is>
          <t>发起结账次数（网站）</t>
        </is>
      </c>
      <c r="C24" s="66" t="inlineStr">
        <is>
          <t>Checkouts initiated (page)</t>
        </is>
      </c>
      <c r="D24" s="67" t="inlineStr">
        <is>
          <t>网站事件</t>
        </is>
      </c>
      <c r="E24" s="68" t="inlineStr">
        <is>
          <t>归因于广告的网站发起结账次数。</t>
        </is>
      </c>
      <c r="F24" s="68" t="inlineStr">
        <is>
          <t>发起结账次数</t>
        </is>
      </c>
      <c r="G24" s="69" t="inlineStr">
        <is>
          <t>越高越好</t>
        </is>
      </c>
      <c r="H24" s="69" t="inlineStr">
        <is>
          <t>√</t>
        </is>
      </c>
      <c r="I24" s="68" t="inlineStr">
        <is>
          <t>网站发起结账次数。</t>
        </is>
      </c>
    </row>
    <row r="25" ht="32" customHeight="1">
      <c r="A25" s="70" t="inlineStr">
        <is>
          <t>建议</t>
        </is>
      </c>
      <c r="B25" s="65" t="inlineStr">
        <is>
          <t>点击次数（全部）</t>
        </is>
      </c>
      <c r="C25" s="66" t="inlineStr">
        <is>
          <t>TT_Clicks (all)</t>
        </is>
      </c>
      <c r="D25" s="67" t="inlineStr">
        <is>
          <t>主漏斗</t>
        </is>
      </c>
      <c r="E25" s="68" t="inlineStr">
        <is>
          <t>广告获得的所有点击，包括跳转到落地页的点击和社交互动类点击。</t>
        </is>
      </c>
      <c r="F25" s="68" t="inlineStr">
        <is>
          <t>所有广告点击次数</t>
        </is>
      </c>
      <c r="G25" s="69" t="inlineStr">
        <is>
          <t>越高越好</t>
        </is>
      </c>
      <c r="H25" s="69" t="inlineStr"/>
      <c r="I25" s="68" t="inlineStr">
        <is>
          <t>含主页、点赞等所有点击，只作参考。</t>
        </is>
      </c>
    </row>
    <row r="26" ht="17.5" customHeight="1">
      <c r="A26" s="70" t="inlineStr">
        <is>
          <t>建议</t>
        </is>
      </c>
      <c r="B26" s="65" t="inlineStr">
        <is>
          <t>转化率（CVR，按点击）</t>
        </is>
      </c>
      <c r="C26" s="66" t="inlineStr">
        <is>
          <t>Conversion rate (CVR, clicks)</t>
        </is>
      </c>
      <c r="D26" s="67" t="inlineStr">
        <is>
          <t>主漏斗</t>
        </is>
      </c>
      <c r="E26" s="68" t="inlineStr">
        <is>
          <t>落地页点击中产生转化结果的比例。</t>
        </is>
      </c>
      <c r="F26" s="68" t="inlineStr">
        <is>
          <t>转化次数 ÷ 点击次数 × 100%</t>
        </is>
      </c>
      <c r="G26" s="69" t="inlineStr">
        <is>
          <t>越高越好</t>
        </is>
      </c>
      <c r="H26" s="69" t="inlineStr"/>
      <c r="I26" s="68" t="inlineStr">
        <is>
          <t>按点击计算的转化率。</t>
        </is>
      </c>
    </row>
    <row r="27" ht="17.5" customHeight="1">
      <c r="A27" s="70" t="inlineStr">
        <is>
          <t>建议</t>
        </is>
      </c>
      <c r="B27" s="65" t="inlineStr">
        <is>
          <t>每千人覆盖成本</t>
        </is>
      </c>
      <c r="C27" s="66" t="inlineStr">
        <is>
          <t>Cost per 1,000 people reached</t>
        </is>
      </c>
      <c r="D27" s="67" t="inlineStr">
        <is>
          <t>主漏斗</t>
        </is>
      </c>
      <c r="E27" s="68" t="inlineStr">
        <is>
          <t>覆盖 1000 名独立用户的平均成本。</t>
        </is>
      </c>
      <c r="F27" s="68" t="inlineStr">
        <is>
          <t>花费 ÷（覆盖人数 ÷ 1000）</t>
        </is>
      </c>
      <c r="G27" s="69" t="inlineStr">
        <is>
          <t>越低越好</t>
        </is>
      </c>
      <c r="H27" s="69" t="inlineStr"/>
      <c r="I27" s="68" t="inlineStr">
        <is>
          <t>覆盖 1000 人的成本，品牌曝光类广告用。</t>
        </is>
      </c>
    </row>
    <row r="28" ht="17.5" customHeight="1">
      <c r="A28" s="70" t="inlineStr">
        <is>
          <t>建议</t>
        </is>
      </c>
      <c r="B28" s="65" t="inlineStr">
        <is>
          <t>单次加购成本（网站）</t>
        </is>
      </c>
      <c r="C28" s="66" t="inlineStr">
        <is>
          <t>Cost per add to cart (page)</t>
        </is>
      </c>
      <c r="D28" s="67" t="inlineStr">
        <is>
          <t>网站事件</t>
        </is>
      </c>
      <c r="E28" s="68" t="inlineStr">
        <is>
          <t>归因于广告的每次网站加购平均成本。</t>
        </is>
      </c>
      <c r="F28" s="68" t="inlineStr">
        <is>
          <t>花费 ÷ 网站加购次数</t>
        </is>
      </c>
      <c r="G28" s="69" t="inlineStr">
        <is>
          <t>越低越好</t>
        </is>
      </c>
      <c r="H28" s="69" t="inlineStr"/>
      <c r="I28" s="68" t="inlineStr">
        <is>
          <t>每次网站加购的成本。</t>
        </is>
      </c>
    </row>
    <row r="29" ht="17.5" customHeight="1">
      <c r="A29" s="70" t="inlineStr">
        <is>
          <t>建议</t>
        </is>
      </c>
      <c r="B29" s="65" t="inlineStr">
        <is>
          <t>单次发起结账成本（网站）</t>
        </is>
      </c>
      <c r="C29" s="66" t="inlineStr">
        <is>
          <t>Cost per checkout initiated (page)</t>
        </is>
      </c>
      <c r="D29" s="67" t="inlineStr">
        <is>
          <t>网站事件</t>
        </is>
      </c>
      <c r="E29" s="68" t="inlineStr">
        <is>
          <t>归因于广告的每次网站发起结账平均成本。</t>
        </is>
      </c>
      <c r="F29" s="68" t="inlineStr">
        <is>
          <t>花费 ÷ 网站发起结账次数</t>
        </is>
      </c>
      <c r="G29" s="69" t="inlineStr">
        <is>
          <t>越低越好</t>
        </is>
      </c>
      <c r="H29" s="69" t="inlineStr"/>
      <c r="I29" s="68" t="inlineStr">
        <is>
          <t>每次发起结账的成本。</t>
        </is>
      </c>
    </row>
    <row r="30" ht="17.5" customHeight="1">
      <c r="A30" s="70" t="inlineStr">
        <is>
          <t>建议</t>
        </is>
      </c>
      <c r="B30" s="65" t="inlineStr">
        <is>
          <t>单次转化成本</t>
        </is>
      </c>
      <c r="C30" s="66" t="inlineStr">
        <is>
          <t>TT_Cost per conversion</t>
        </is>
      </c>
      <c r="D30" s="67" t="inlineStr">
        <is>
          <t>主漏斗</t>
        </is>
      </c>
      <c r="E30" s="68" t="inlineStr">
        <is>
          <t>每次转化的平均花费。</t>
        </is>
      </c>
      <c r="F30" s="68" t="inlineStr">
        <is>
          <t>花费 ÷ 转化次数</t>
        </is>
      </c>
      <c r="G30" s="69" t="inlineStr">
        <is>
          <t>越低越好</t>
        </is>
      </c>
      <c r="H30" s="69" t="inlineStr"/>
      <c r="I30" s="68" t="inlineStr">
        <is>
          <t>按优化事件算的单次成本。</t>
        </is>
      </c>
    </row>
    <row r="31" ht="17.5" customHeight="1">
      <c r="A31" s="70" t="inlineStr">
        <is>
          <t>建议</t>
        </is>
      </c>
      <c r="B31" s="65" t="inlineStr">
        <is>
          <t>点击归因转化（CTA）</t>
        </is>
      </c>
      <c r="C31" s="66" t="inlineStr">
        <is>
          <t>CTA Conversions</t>
        </is>
      </c>
      <c r="D31" s="67" t="inlineStr">
        <is>
          <t>主漏斗</t>
        </is>
      </c>
      <c r="E31" s="68" t="inlineStr">
        <is>
          <t>归因于广告点击的转化数。</t>
        </is>
      </c>
      <c r="F31" s="68" t="inlineStr">
        <is>
          <t>点击带来的转化数</t>
        </is>
      </c>
      <c r="G31" s="69" t="inlineStr">
        <is>
          <t>越高越好</t>
        </is>
      </c>
      <c r="H31" s="69" t="inlineStr"/>
      <c r="I31" s="68" t="inlineStr">
        <is>
          <t>点击后归因的转化，和浏览归因分开看更清楚。</t>
        </is>
      </c>
    </row>
    <row r="32" ht="32" customHeight="1">
      <c r="A32" s="70" t="inlineStr">
        <is>
          <t>建议</t>
        </is>
      </c>
      <c r="B32" s="65" t="inlineStr">
        <is>
          <t>专注观看 6 秒观看率</t>
        </is>
      </c>
      <c r="C32" s="66" t="inlineStr">
        <is>
          <t>Focused view 6-second view rate</t>
        </is>
      </c>
      <c r="D32" s="67" t="inlineStr">
        <is>
          <t>视频表现</t>
        </is>
      </c>
      <c r="E32" s="68" t="inlineStr">
        <is>
          <t>专注观看广告的付费展示中，视频被观看满 6 秒（或完整播放）的比例。仅适用于使用专注观看产品的广告主。</t>
        </is>
      </c>
      <c r="F32" s="68" t="inlineStr">
        <is>
          <t>6 秒专注观看 ÷ 展示次数 × 100%</t>
        </is>
      </c>
      <c r="G32" s="69" t="inlineStr">
        <is>
          <t>越高越好</t>
        </is>
      </c>
      <c r="H32" s="69" t="inlineStr"/>
      <c r="I32" s="68" t="inlineStr">
        <is>
          <t>专注观看 6 秒观看率。</t>
        </is>
      </c>
    </row>
    <row r="33" ht="17.5" customHeight="1">
      <c r="A33" s="70" t="inlineStr">
        <is>
          <t>建议</t>
        </is>
      </c>
      <c r="B33" s="65" t="inlineStr">
        <is>
          <t>下单次数（网站）</t>
        </is>
      </c>
      <c r="C33" s="66" t="inlineStr">
        <is>
          <t>Orders placed (page)</t>
        </is>
      </c>
      <c r="D33" s="67" t="inlineStr">
        <is>
          <t>网站事件</t>
        </is>
      </c>
      <c r="E33" s="68" t="inlineStr">
        <is>
          <t>归因于广告的网站下单次数。</t>
        </is>
      </c>
      <c r="F33" s="68" t="inlineStr">
        <is>
          <t>下单次数</t>
        </is>
      </c>
      <c r="G33" s="69" t="inlineStr">
        <is>
          <t>越高越好</t>
        </is>
      </c>
      <c r="H33" s="69" t="inlineStr"/>
      <c r="I33" s="68" t="inlineStr">
        <is>
          <t>网站下单次数（未必已支付）。</t>
        </is>
      </c>
    </row>
    <row r="34" ht="17.5" customHeight="1">
      <c r="A34" s="70" t="inlineStr">
        <is>
          <t>建议</t>
        </is>
      </c>
      <c r="B34" s="65" t="inlineStr">
        <is>
          <t>独立加购率（网站）</t>
        </is>
      </c>
      <c r="C34" s="66" t="inlineStr">
        <is>
          <t>Unique add to cart rate (page)</t>
        </is>
      </c>
      <c r="D34" s="67" t="inlineStr">
        <is>
          <t>主漏斗</t>
        </is>
      </c>
      <c r="E34" s="68" t="inlineStr">
        <is>
          <t>广告全部点击中产生网站加购的比例。</t>
        </is>
      </c>
      <c r="F34" s="68" t="inlineStr">
        <is>
          <t>网站独立加购数 ÷ 点击次数（全部）× 100%</t>
        </is>
      </c>
      <c r="G34" s="69" t="inlineStr">
        <is>
          <t>越高越好</t>
        </is>
      </c>
      <c r="H34" s="69" t="inlineStr"/>
      <c r="I34" s="68" t="inlineStr">
        <is>
          <t>网站加购人数 ÷ 点击。</t>
        </is>
      </c>
    </row>
    <row r="35" ht="32" customHeight="1">
      <c r="A35" s="70" t="inlineStr">
        <is>
          <t>建议</t>
        </is>
      </c>
      <c r="B35" s="65" t="inlineStr">
        <is>
          <t>独立发起结账率（网站）</t>
        </is>
      </c>
      <c r="C35" s="66" t="inlineStr">
        <is>
          <t>Unique checkout initiation rate (page)</t>
        </is>
      </c>
      <c r="D35" s="67" t="inlineStr">
        <is>
          <t>网站事件</t>
        </is>
      </c>
      <c r="E35" s="68" t="inlineStr">
        <is>
          <t>广告全部点击中产生网站发起结账的比例。</t>
        </is>
      </c>
      <c r="F35" s="68" t="inlineStr">
        <is>
          <t>网站独立发起结账数 ÷ 点击次数（全部）× 100%</t>
        </is>
      </c>
      <c r="G35" s="69" t="inlineStr">
        <is>
          <t>越高越好</t>
        </is>
      </c>
      <c r="H35" s="69" t="inlineStr"/>
      <c r="I35" s="68" t="inlineStr">
        <is>
          <t>网站发起结账人数 ÷ 点击。</t>
        </is>
      </c>
    </row>
    <row r="36" ht="32" customHeight="1">
      <c r="A36" s="70" t="inlineStr">
        <is>
          <t>建议</t>
        </is>
      </c>
      <c r="B36" s="65" t="inlineStr">
        <is>
          <t>独立完成支付率（网站）</t>
        </is>
      </c>
      <c r="C36" s="66" t="inlineStr">
        <is>
          <t>Unique payment completion rate (page)</t>
        </is>
      </c>
      <c r="D36" s="67" t="inlineStr">
        <is>
          <t>网站事件</t>
        </is>
      </c>
      <c r="E36" s="68" t="inlineStr">
        <is>
          <t>广告全部点击中产生网站完成支付的比例。</t>
        </is>
      </c>
      <c r="F36" s="68" t="inlineStr">
        <is>
          <t>网站独立完成支付数 ÷ 点击次数（全部）× 100%</t>
        </is>
      </c>
      <c r="G36" s="69" t="inlineStr">
        <is>
          <t>越高越好</t>
        </is>
      </c>
      <c r="H36" s="69" t="inlineStr"/>
      <c r="I36" s="68" t="inlineStr">
        <is>
          <t>网站完成支付人数 ÷ 点击。</t>
        </is>
      </c>
    </row>
    <row r="37" ht="17.5" customHeight="1">
      <c r="A37" s="70" t="inlineStr">
        <is>
          <t>建议</t>
        </is>
      </c>
      <c r="B37" s="65" t="inlineStr">
        <is>
          <t>单次完成支付价值（网站）</t>
        </is>
      </c>
      <c r="C37" s="66" t="inlineStr">
        <is>
          <t>Value per complete payment (page)</t>
        </is>
      </c>
      <c r="D37" s="67" t="inlineStr">
        <is>
          <t>网站事件</t>
        </is>
      </c>
      <c r="E37" s="68" t="inlineStr">
        <is>
          <t>归因于广告的每次网站完成支付平均价值。</t>
        </is>
      </c>
      <c r="F37" s="68" t="inlineStr">
        <is>
          <t>网站完成支付价值 ÷ 网站完成支付次数</t>
        </is>
      </c>
      <c r="G37" s="69" t="inlineStr">
        <is>
          <t>越高越好</t>
        </is>
      </c>
      <c r="H37" s="69" t="inlineStr">
        <is>
          <t>√</t>
        </is>
      </c>
      <c r="I37" s="68" t="inlineStr">
        <is>
          <t>平均每笔支付金额，近似客单价。</t>
        </is>
      </c>
    </row>
    <row r="38" ht="17.5" customHeight="1">
      <c r="A38" s="70" t="inlineStr">
        <is>
          <t>建议</t>
        </is>
      </c>
      <c r="B38" s="65" t="inlineStr">
        <is>
          <t>视频完播次数（100%）</t>
        </is>
      </c>
      <c r="C38" s="66" t="inlineStr">
        <is>
          <t>Video views at 100%</t>
        </is>
      </c>
      <c r="D38" s="67" t="inlineStr">
        <is>
          <t>视频表现</t>
        </is>
      </c>
      <c r="E38" s="68" t="inlineStr">
        <is>
          <t>视频播放到 100% 的次数。每次展示单独计算，不含重播。</t>
        </is>
      </c>
      <c r="F38" s="68" t="inlineStr">
        <is>
          <t>播放到视频全长的次数</t>
        </is>
      </c>
      <c r="G38" s="69" t="inlineStr">
        <is>
          <t>越高越好</t>
        </is>
      </c>
      <c r="H38" s="69" t="inlineStr">
        <is>
          <t>√</t>
        </is>
      </c>
      <c r="I38" s="68" t="inlineStr">
        <is>
          <t>完整看完的次数。</t>
        </is>
      </c>
    </row>
    <row r="39" ht="17.5" customHeight="1">
      <c r="A39" s="70" t="inlineStr">
        <is>
          <t>建议</t>
        </is>
      </c>
      <c r="B39" s="65" t="inlineStr">
        <is>
          <t>视频 75% 播放次数</t>
        </is>
      </c>
      <c r="C39" s="66" t="inlineStr">
        <is>
          <t>Video views at 75%</t>
        </is>
      </c>
      <c r="D39" s="67" t="inlineStr">
        <is>
          <t>视频表现</t>
        </is>
      </c>
      <c r="E39" s="68" t="inlineStr">
        <is>
          <t>视频播放至少 75% 的次数。每次展示单独计算，不含重播。</t>
        </is>
      </c>
      <c r="F39" s="68" t="inlineStr">
        <is>
          <t>播放 ≥ 75% 的次数</t>
        </is>
      </c>
      <c r="G39" s="69" t="inlineStr">
        <is>
          <t>越高越好</t>
        </is>
      </c>
      <c r="H39" s="69" t="inlineStr"/>
      <c r="I39" s="68" t="inlineStr">
        <is>
          <t>播放到 75% 的次数。</t>
        </is>
      </c>
    </row>
    <row r="40" ht="17.5" customHeight="1">
      <c r="A40" s="70" t="inlineStr">
        <is>
          <t>建议</t>
        </is>
      </c>
      <c r="B40" s="65" t="inlineStr">
        <is>
          <t>浏览归因转化（VTA）</t>
        </is>
      </c>
      <c r="C40" s="66" t="inlineStr">
        <is>
          <t>VTA Conversions</t>
        </is>
      </c>
      <c r="D40" s="67" t="inlineStr">
        <is>
          <t>主漏斗</t>
        </is>
      </c>
      <c r="E40" s="68" t="inlineStr">
        <is>
          <t>归因于广告展示的转化数（按展示时间统计）。</t>
        </is>
      </c>
      <c r="F40" s="68" t="inlineStr">
        <is>
          <t>归因于展示的转化数</t>
        </is>
      </c>
      <c r="G40" s="69" t="inlineStr">
        <is>
          <t>越高越好</t>
        </is>
      </c>
      <c r="H40" s="69" t="inlineStr"/>
      <c r="I40" s="68" t="inlineStr">
        <is>
          <t>只看过没点击、之后转化的数量，TikTok 这部分通常不小。</t>
        </is>
      </c>
    </row>
    <row r="41" ht="46.5" customHeight="1">
      <c r="A41" s="71" t="inlineStr">
        <is>
          <t>可选</t>
        </is>
      </c>
      <c r="B41" s="65" t="inlineStr">
        <is>
          <t>15 秒专注观看（付费观看）</t>
        </is>
      </c>
      <c r="C41" s="66" t="inlineStr">
        <is>
          <t>15-second focused views (paid views)</t>
        </is>
      </c>
      <c r="D41" s="67" t="inlineStr">
        <is>
          <t>视频表现</t>
        </is>
      </c>
      <c r="E41" s="68" t="inlineStr">
        <is>
          <t>视频被观看至少 15 秒的次数（不足 15 秒的视频按完整播放计）。每次展示的播放单独计算，不含重播。仅适用于使用专注观看产品的广告主。</t>
        </is>
      </c>
      <c r="F41" s="68" t="inlineStr">
        <is>
          <t>观看 ≥ 15 秒的次数之和</t>
        </is>
      </c>
      <c r="G41" s="69" t="inlineStr">
        <is>
          <t>越高越好</t>
        </is>
      </c>
      <c r="H41" s="69" t="inlineStr"/>
      <c r="I41" s="68" t="inlineStr">
        <is>
          <t>需要细看视频表现时再用。</t>
        </is>
      </c>
    </row>
    <row r="42" ht="46.5" customHeight="1">
      <c r="A42" s="71" t="inlineStr">
        <is>
          <t>可选</t>
        </is>
      </c>
      <c r="B42" s="65" t="inlineStr">
        <is>
          <t>15 秒专注观看（付费互动）</t>
        </is>
      </c>
      <c r="C42" s="66" t="inlineStr">
        <is>
          <t>15-second focused views (paid interactions)</t>
        </is>
      </c>
      <c r="D42" s="67" t="inlineStr">
        <is>
          <t>视频表现</t>
        </is>
      </c>
      <c r="E42" s="68" t="inlineStr">
        <is>
          <t>视频未被观看满 15 秒、但获得至少一次正向互动（点赞、分享、关注或点击）的次数。仅适用于使用专注观看产品的广告主。每次展示单独计算，不含重播。</t>
        </is>
      </c>
      <c r="F42" s="68" t="inlineStr">
        <is>
          <t>未满 15 秒但有正向互动的次数之和</t>
        </is>
      </c>
      <c r="G42" s="69" t="inlineStr">
        <is>
          <t>越高越好</t>
        </is>
      </c>
      <c r="H42" s="69" t="inlineStr"/>
      <c r="I42" s="68" t="inlineStr">
        <is>
          <t>需要细看视频表现时再用。</t>
        </is>
      </c>
    </row>
    <row r="43" ht="46.5" customHeight="1">
      <c r="A43" s="71" t="inlineStr">
        <is>
          <t>可选</t>
        </is>
      </c>
      <c r="B43" s="65" t="inlineStr">
        <is>
          <t>6 秒专注观看（付费互动）</t>
        </is>
      </c>
      <c r="C43" s="66" t="inlineStr">
        <is>
          <t>6-second focused views (paid interactions)</t>
        </is>
      </c>
      <c r="D43" s="67" t="inlineStr">
        <is>
          <t>视频表现</t>
        </is>
      </c>
      <c r="E43" s="68" t="inlineStr">
        <is>
          <t>视频未被观看满 6 秒、但获得至少一次正向互动（点赞、分享、关注或点击）的次数。仅适用于使用专注观看产品的广告主。每次展示单独计算，不含重播。</t>
        </is>
      </c>
      <c r="F43" s="68" t="inlineStr">
        <is>
          <t>未满 6 秒但有正向互动的次数之和</t>
        </is>
      </c>
      <c r="G43" s="69" t="inlineStr">
        <is>
          <t>越高越好</t>
        </is>
      </c>
      <c r="H43" s="69" t="inlineStr"/>
      <c r="I43" s="68" t="inlineStr">
        <is>
          <t>需要细看视频表现时再用。</t>
        </is>
      </c>
    </row>
    <row r="44" ht="17.5" customHeight="1">
      <c r="A44" s="71" t="inlineStr">
        <is>
          <t>可选</t>
        </is>
      </c>
      <c r="B44" s="65" t="inlineStr">
        <is>
          <t>加心愿单价值（站内）</t>
        </is>
      </c>
      <c r="C44" s="66" t="inlineStr">
        <is>
          <t>Add to wishlist value (onsite)</t>
        </is>
      </c>
      <c r="D44" s="67" t="inlineStr">
        <is>
          <t>站内事件</t>
        </is>
      </c>
      <c r="E44" s="68" t="inlineStr">
        <is>
          <t>归因于广告的站内加入心愿单总价值。</t>
        </is>
      </c>
      <c r="F44" s="68" t="inlineStr">
        <is>
          <t>站内加入心愿单商品价值之和</t>
        </is>
      </c>
      <c r="G44" s="69" t="inlineStr">
        <is>
          <t>越高越好</t>
        </is>
      </c>
      <c r="H44" s="69" t="inlineStr"/>
      <c r="I44" s="68" t="inlineStr">
        <is>
          <t>用 TikTok Shop 或站内表单时才用。</t>
        </is>
      </c>
    </row>
    <row r="45" ht="17.5" customHeight="1">
      <c r="A45" s="71" t="inlineStr">
        <is>
          <t>可选</t>
        </is>
      </c>
      <c r="B45" s="65" t="inlineStr">
        <is>
          <t>加心愿单次数（站内）</t>
        </is>
      </c>
      <c r="C45" s="66" t="inlineStr">
        <is>
          <t>Adds to wishlist (onsite)</t>
        </is>
      </c>
      <c r="D45" s="67" t="inlineStr">
        <is>
          <t>站内事件</t>
        </is>
      </c>
      <c r="E45" s="68" t="inlineStr">
        <is>
          <t>归因于广告的站内加入心愿单次数。</t>
        </is>
      </c>
      <c r="F45" s="68" t="inlineStr">
        <is>
          <t>站内加心愿单次数</t>
        </is>
      </c>
      <c r="G45" s="69" t="inlineStr">
        <is>
          <t>越高越好</t>
        </is>
      </c>
      <c r="H45" s="69" t="inlineStr"/>
      <c r="I45" s="68" t="inlineStr">
        <is>
          <t>用 TikTok Shop 或站内表单时才用。</t>
        </is>
      </c>
    </row>
    <row r="46" ht="17.5" customHeight="1">
      <c r="A46" s="71" t="inlineStr">
        <is>
          <t>可选</t>
        </is>
      </c>
      <c r="B46" s="65" t="inlineStr">
        <is>
          <t>加心愿单次数（网站）</t>
        </is>
      </c>
      <c r="C46" s="66" t="inlineStr">
        <is>
          <t>Adds to wishlist (page)</t>
        </is>
      </c>
      <c r="D46" s="67" t="inlineStr">
        <is>
          <t>网站事件</t>
        </is>
      </c>
      <c r="E46" s="68" t="inlineStr">
        <is>
          <t>归因于广告的网站加入心愿单次数。</t>
        </is>
      </c>
      <c r="F46" s="68" t="inlineStr">
        <is>
          <t>网站加心愿单次数</t>
        </is>
      </c>
      <c r="G46" s="69" t="inlineStr">
        <is>
          <t>越高越好</t>
        </is>
      </c>
      <c r="H46" s="69" t="inlineStr"/>
      <c r="I46" s="68" t="inlineStr">
        <is>
          <t>按需查看漏斗细节时用。</t>
        </is>
      </c>
    </row>
    <row r="47" ht="17.5" customHeight="1">
      <c r="A47" s="71" t="inlineStr">
        <is>
          <t>可选</t>
        </is>
      </c>
      <c r="B47" s="65" t="inlineStr">
        <is>
          <t>每位用户平均播放时长</t>
        </is>
      </c>
      <c r="C47" s="66" t="inlineStr">
        <is>
          <t>Average play time per user</t>
        </is>
      </c>
      <c r="D47" s="67" t="inlineStr">
        <is>
          <t>视频表现</t>
        </is>
      </c>
      <c r="E47" s="68" t="inlineStr">
        <is>
          <t>每位用户平均播放视频的时长，包括重播。</t>
        </is>
      </c>
      <c r="F47" s="68" t="inlineStr">
        <is>
          <t>总播放时长 ÷ 独立用户数</t>
        </is>
      </c>
      <c r="G47" s="69" t="inlineStr">
        <is>
          <t>越高越好</t>
        </is>
      </c>
      <c r="H47" s="69" t="inlineStr"/>
      <c r="I47" s="68" t="inlineStr">
        <is>
          <t>需要细看视频表现时再用。</t>
        </is>
      </c>
    </row>
    <row r="48" ht="17.5" customHeight="1">
      <c r="A48" s="71" t="inlineStr">
        <is>
          <t>可选</t>
        </is>
      </c>
      <c r="B48" s="65" t="inlineStr">
        <is>
          <t>即时表单平均停留时长</t>
        </is>
      </c>
      <c r="C48" s="66" t="inlineStr">
        <is>
          <t>Average time on Instant Form</t>
        </is>
      </c>
      <c r="D48" s="67" t="inlineStr">
        <is>
          <t>主漏斗</t>
        </is>
      </c>
      <c r="E48" s="68" t="inlineStr">
        <is>
          <t>用户在即时表单上平均停留的时间。</t>
        </is>
      </c>
      <c r="F48" s="68" t="inlineStr">
        <is>
          <t>表单停留总时长 ÷ 表单浏览总数</t>
        </is>
      </c>
      <c r="G48" s="69" t="inlineStr">
        <is>
          <t>越高越好</t>
        </is>
      </c>
      <c r="H48" s="69" t="inlineStr"/>
      <c r="I48" s="68" t="inlineStr">
        <is>
          <t>特定广告类型（即时表单、注册类目标等）才用。</t>
        </is>
      </c>
    </row>
    <row r="49" ht="17.5" customHeight="1">
      <c r="A49" s="71" t="inlineStr">
        <is>
          <t>可选</t>
        </is>
      </c>
      <c r="B49" s="65" t="inlineStr">
        <is>
          <t>转化率（CVR）</t>
        </is>
      </c>
      <c r="C49" s="66" t="inlineStr">
        <is>
          <t>Conversion rate (CVR)</t>
        </is>
      </c>
      <c r="D49" s="67" t="inlineStr">
        <is>
          <t>主漏斗</t>
        </is>
      </c>
      <c r="E49" s="68" t="inlineStr">
        <is>
          <t>广告展示中产生转化结果的比例。</t>
        </is>
      </c>
      <c r="F49" s="68" t="inlineStr">
        <is>
          <t>转化次数 ÷ 展示次数 × 100%</t>
        </is>
      </c>
      <c r="G49" s="69" t="inlineStr">
        <is>
          <t>越高越好</t>
        </is>
      </c>
      <c r="H49" s="69" t="inlineStr"/>
      <c r="I49" s="68" t="inlineStr">
        <is>
          <t>特定广告类型（即时表单、注册类目标等）才用。</t>
        </is>
      </c>
    </row>
    <row r="50" ht="17.5" customHeight="1">
      <c r="A50" s="71" t="inlineStr">
        <is>
          <t>可选</t>
        </is>
      </c>
      <c r="B50" s="65" t="inlineStr">
        <is>
          <t>单次加购成本（站内）</t>
        </is>
      </c>
      <c r="C50" s="66" t="inlineStr">
        <is>
          <t>Cost per add to cart (onsite)</t>
        </is>
      </c>
      <c r="D50" s="67" t="inlineStr">
        <is>
          <t>站内事件</t>
        </is>
      </c>
      <c r="E50" s="68" t="inlineStr">
        <is>
          <t>归因于广告的每次站内加购平均成本。</t>
        </is>
      </c>
      <c r="F50" s="68" t="inlineStr">
        <is>
          <t>花费 ÷ 站内加购次数</t>
        </is>
      </c>
      <c r="G50" s="69" t="inlineStr">
        <is>
          <t>越低越好</t>
        </is>
      </c>
      <c r="H50" s="69" t="inlineStr"/>
      <c r="I50" s="68" t="inlineStr">
        <is>
          <t>用 TikTok Shop 或站内表单时才用。</t>
        </is>
      </c>
    </row>
    <row r="51" ht="17.5" customHeight="1">
      <c r="A51" s="71" t="inlineStr">
        <is>
          <t>可选</t>
        </is>
      </c>
      <c r="B51" s="65" t="inlineStr">
        <is>
          <t>单次加心愿单成本（站内）</t>
        </is>
      </c>
      <c r="C51" s="66" t="inlineStr">
        <is>
          <t>Cost per add to wishlist (onsite)</t>
        </is>
      </c>
      <c r="D51" s="67" t="inlineStr">
        <is>
          <t>站内事件</t>
        </is>
      </c>
      <c r="E51" s="68" t="inlineStr">
        <is>
          <t>归因于广告的每次站内加心愿单平均成本。</t>
        </is>
      </c>
      <c r="F51" s="68" t="inlineStr">
        <is>
          <t>花费 ÷ 站内加心愿单次数</t>
        </is>
      </c>
      <c r="G51" s="69" t="inlineStr">
        <is>
          <t>越低越好</t>
        </is>
      </c>
      <c r="H51" s="69" t="inlineStr"/>
      <c r="I51" s="68" t="inlineStr">
        <is>
          <t>用 TikTok Shop 或站内表单时才用。</t>
        </is>
      </c>
    </row>
    <row r="52" ht="17.5" customHeight="1">
      <c r="A52" s="71" t="inlineStr">
        <is>
          <t>可选</t>
        </is>
      </c>
      <c r="B52" s="65" t="inlineStr">
        <is>
          <t>单次加心愿单成本（网站）</t>
        </is>
      </c>
      <c r="C52" s="66" t="inlineStr">
        <is>
          <t>Cost per add to wishlist (page)</t>
        </is>
      </c>
      <c r="D52" s="67" t="inlineStr">
        <is>
          <t>网站事件</t>
        </is>
      </c>
      <c r="E52" s="68" t="inlineStr">
        <is>
          <t>归因于广告的每次网站加心愿单平均成本。</t>
        </is>
      </c>
      <c r="F52" s="68" t="inlineStr">
        <is>
          <t>花费 ÷ 网站加心愿单次数</t>
        </is>
      </c>
      <c r="G52" s="69" t="inlineStr">
        <is>
          <t>越低越好</t>
        </is>
      </c>
      <c r="H52" s="69" t="inlineStr"/>
      <c r="I52" s="68" t="inlineStr">
        <is>
          <t>按需查看漏斗细节时用。</t>
        </is>
      </c>
    </row>
    <row r="53" ht="32" customHeight="1">
      <c r="A53" s="71" t="inlineStr">
        <is>
          <t>可选</t>
        </is>
      </c>
      <c r="B53" s="65" t="inlineStr">
        <is>
          <t>单次完成注册成本（网站）</t>
        </is>
      </c>
      <c r="C53" s="66" t="inlineStr">
        <is>
          <t>Cost per complete registration (page)</t>
        </is>
      </c>
      <c r="D53" s="67" t="inlineStr">
        <is>
          <t>网站事件</t>
        </is>
      </c>
      <c r="E53" s="68" t="inlineStr">
        <is>
          <t>归因于广告的每次网站完成注册平均成本。</t>
        </is>
      </c>
      <c r="F53" s="68" t="inlineStr">
        <is>
          <t>花费 ÷ 网站完成注册次数</t>
        </is>
      </c>
      <c r="G53" s="69" t="inlineStr">
        <is>
          <t>越低越好</t>
        </is>
      </c>
      <c r="H53" s="69" t="inlineStr"/>
      <c r="I53" s="68" t="inlineStr">
        <is>
          <t>按需查看漏斗细节时用。</t>
        </is>
      </c>
    </row>
    <row r="54" ht="17.5" customHeight="1">
      <c r="A54" s="71" t="inlineStr">
        <is>
          <t>可选</t>
        </is>
      </c>
      <c r="B54" s="65" t="inlineStr">
        <is>
          <t>单次点击归因转化成本（CTA）</t>
        </is>
      </c>
      <c r="C54" s="66" t="inlineStr">
        <is>
          <t>Cost per CTA Conversion</t>
        </is>
      </c>
      <c r="D54" s="67" t="inlineStr">
        <is>
          <t>主漏斗</t>
        </is>
      </c>
      <c r="E54" s="68" t="inlineStr">
        <is>
          <t>每次归因于点击的转化的平均成本。</t>
        </is>
      </c>
      <c r="F54" s="68" t="inlineStr">
        <is>
          <t>花费 ÷ 点击归因转化数</t>
        </is>
      </c>
      <c r="G54" s="69" t="inlineStr">
        <is>
          <t>越低越好</t>
        </is>
      </c>
      <c r="H54" s="69" t="inlineStr"/>
      <c r="I54" s="68" t="inlineStr">
        <is>
          <t>特定广告类型（即时表单、注册类目标等）才用。</t>
        </is>
      </c>
    </row>
    <row r="55" ht="17.5" customHeight="1">
      <c r="A55" s="71" t="inlineStr">
        <is>
          <t>可选</t>
        </is>
      </c>
      <c r="B55" s="65" t="inlineStr">
        <is>
          <t>单次点击归因购买成本（CTA）</t>
        </is>
      </c>
      <c r="C55" s="66" t="inlineStr">
        <is>
          <t>Cost per CTA Purchase</t>
        </is>
      </c>
      <c r="D55" s="67" t="inlineStr">
        <is>
          <t>主漏斗</t>
        </is>
      </c>
      <c r="E55" s="68" t="inlineStr">
        <is>
          <t>每次归因于点击的支付事件的平均成本。</t>
        </is>
      </c>
      <c r="F55" s="68" t="inlineStr">
        <is>
          <t>花费 ÷ 点击归因购买数</t>
        </is>
      </c>
      <c r="G55" s="69" t="inlineStr">
        <is>
          <t>越低越好</t>
        </is>
      </c>
      <c r="H55" s="69" t="inlineStr"/>
      <c r="I55" s="68" t="inlineStr">
        <is>
          <t>特定广告类型（即时表单、注册类目标等）才用。</t>
        </is>
      </c>
    </row>
    <row r="56" ht="17.5" customHeight="1">
      <c r="A56" s="71" t="inlineStr">
        <is>
          <t>可选</t>
        </is>
      </c>
      <c r="B56" s="65" t="inlineStr">
        <is>
          <t>单次点击归因注册成本（CTA）</t>
        </is>
      </c>
      <c r="C56" s="66" t="inlineStr">
        <is>
          <t>Cost per CTA Registration</t>
        </is>
      </c>
      <c r="D56" s="67" t="inlineStr">
        <is>
          <t>主漏斗</t>
        </is>
      </c>
      <c r="E56" s="68" t="inlineStr">
        <is>
          <t>每次归因于广告点击的注册事件的平均成本。</t>
        </is>
      </c>
      <c r="F56" s="68" t="inlineStr">
        <is>
          <t>花费 ÷ 点击归因注册数</t>
        </is>
      </c>
      <c r="G56" s="69" t="inlineStr">
        <is>
          <t>越低越好</t>
        </is>
      </c>
      <c r="H56" s="69" t="inlineStr"/>
      <c r="I56" s="68" t="inlineStr">
        <is>
          <t>特定广告类型（即时表单、注册类目标等）才用。</t>
        </is>
      </c>
    </row>
    <row r="57" ht="17.5" customHeight="1">
      <c r="A57" s="71" t="inlineStr">
        <is>
          <t>可选</t>
        </is>
      </c>
      <c r="B57" s="65" t="inlineStr">
        <is>
          <t>单次表单提交成本（站内）</t>
        </is>
      </c>
      <c r="C57" s="66" t="inlineStr">
        <is>
          <t>Cost per form submitted (onsite)</t>
        </is>
      </c>
      <c r="D57" s="67" t="inlineStr">
        <is>
          <t>站内事件</t>
        </is>
      </c>
      <c r="E57" s="68" t="inlineStr">
        <is>
          <t>归因于广告的每次站内表单提交平均成本。</t>
        </is>
      </c>
      <c r="F57" s="68" t="inlineStr">
        <is>
          <t>花费 ÷ 站内表单提交次数</t>
        </is>
      </c>
      <c r="G57" s="69" t="inlineStr">
        <is>
          <t>越低越好</t>
        </is>
      </c>
      <c r="H57" s="69" t="inlineStr"/>
      <c r="I57" s="68" t="inlineStr">
        <is>
          <t>用 TikTok Shop 或站内表单时才用。</t>
        </is>
      </c>
    </row>
    <row r="58" ht="17.5" customHeight="1">
      <c r="A58" s="71" t="inlineStr">
        <is>
          <t>可选</t>
        </is>
      </c>
      <c r="B58" s="65" t="inlineStr">
        <is>
          <t>单次下单成本（网站）</t>
        </is>
      </c>
      <c r="C58" s="66" t="inlineStr">
        <is>
          <t>Cost per order placed (page)</t>
        </is>
      </c>
      <c r="D58" s="67" t="inlineStr">
        <is>
          <t>网站事件</t>
        </is>
      </c>
      <c r="E58" s="68" t="inlineStr">
        <is>
          <t>归因于广告的每次网站下单平均成本。</t>
        </is>
      </c>
      <c r="F58" s="68" t="inlineStr">
        <is>
          <t>花费 ÷ 网站下单次数</t>
        </is>
      </c>
      <c r="G58" s="69" t="inlineStr">
        <is>
          <t>越低越好</t>
        </is>
      </c>
      <c r="H58" s="69" t="inlineStr"/>
      <c r="I58" s="68" t="inlineStr">
        <is>
          <t>按需查看漏斗细节时用。</t>
        </is>
      </c>
    </row>
    <row r="59" ht="17.5" customHeight="1">
      <c r="A59" s="71" t="inlineStr">
        <is>
          <t>可选</t>
        </is>
      </c>
      <c r="B59" s="65" t="inlineStr">
        <is>
          <t>单次添加支付信息成本（网站）</t>
        </is>
      </c>
      <c r="C59" s="66" t="inlineStr">
        <is>
          <t>Cost per payment info add (page)</t>
        </is>
      </c>
      <c r="D59" s="67" t="inlineStr">
        <is>
          <t>网站事件</t>
        </is>
      </c>
      <c r="E59" s="68" t="inlineStr">
        <is>
          <t>归因于广告的每次网站添加支付信息平均成本。</t>
        </is>
      </c>
      <c r="F59" s="68" t="inlineStr">
        <is>
          <t>花费 ÷ 网站添加支付信息次数</t>
        </is>
      </c>
      <c r="G59" s="69" t="inlineStr">
        <is>
          <t>越低越好</t>
        </is>
      </c>
      <c r="H59" s="69" t="inlineStr"/>
      <c r="I59" s="68" t="inlineStr">
        <is>
          <t>按需查看漏斗细节时用。</t>
        </is>
      </c>
    </row>
    <row r="60" ht="17.5" customHeight="1">
      <c r="A60" s="71" t="inlineStr">
        <is>
          <t>可选</t>
        </is>
      </c>
      <c r="B60" s="65" t="inlineStr">
        <is>
          <t>单次浏览归因转化成本（VTA）</t>
        </is>
      </c>
      <c r="C60" s="66" t="inlineStr">
        <is>
          <t>Cost per VTA Conversion</t>
        </is>
      </c>
      <c r="D60" s="67" t="inlineStr">
        <is>
          <t>主漏斗</t>
        </is>
      </c>
      <c r="E60" s="68" t="inlineStr">
        <is>
          <t>每次归因于广告展示的转化的平均成本。</t>
        </is>
      </c>
      <c r="F60" s="68" t="inlineStr">
        <is>
          <t>花费 ÷ 浏览归因转化数</t>
        </is>
      </c>
      <c r="G60" s="69" t="inlineStr">
        <is>
          <t>越低越好</t>
        </is>
      </c>
      <c r="H60" s="69" t="inlineStr"/>
      <c r="I60" s="68" t="inlineStr">
        <is>
          <t>特定广告类型（即时表单、注册类目标等）才用。</t>
        </is>
      </c>
    </row>
    <row r="61" ht="17.5" customHeight="1">
      <c r="A61" s="71" t="inlineStr">
        <is>
          <t>可选</t>
        </is>
      </c>
      <c r="B61" s="65" t="inlineStr">
        <is>
          <t>单次浏览归因购买成本（VTA）</t>
        </is>
      </c>
      <c r="C61" s="66" t="inlineStr">
        <is>
          <t>Cost per VTA Purchase</t>
        </is>
      </c>
      <c r="D61" s="67" t="inlineStr">
        <is>
          <t>主漏斗</t>
        </is>
      </c>
      <c r="E61" s="68" t="inlineStr">
        <is>
          <t>每次归因于广告展示的购买的平均成本。</t>
        </is>
      </c>
      <c r="F61" s="68" t="inlineStr">
        <is>
          <t>花费 ÷ 浏览归因购买数</t>
        </is>
      </c>
      <c r="G61" s="69" t="inlineStr">
        <is>
          <t>越低越好</t>
        </is>
      </c>
      <c r="H61" s="69" t="inlineStr"/>
      <c r="I61" s="68" t="inlineStr">
        <is>
          <t>特定广告类型（即时表单、注册类目标等）才用。</t>
        </is>
      </c>
    </row>
    <row r="62" ht="17.5" customHeight="1">
      <c r="A62" s="71" t="inlineStr">
        <is>
          <t>可选</t>
        </is>
      </c>
      <c r="B62" s="65" t="inlineStr">
        <is>
          <t>单次浏览归因注册成本（VTA）</t>
        </is>
      </c>
      <c r="C62" s="66" t="inlineStr">
        <is>
          <t>Cost per VTA Registration</t>
        </is>
      </c>
      <c r="D62" s="67" t="inlineStr">
        <is>
          <t>主漏斗</t>
        </is>
      </c>
      <c r="E62" s="68" t="inlineStr">
        <is>
          <t>每次归因于广告展示的注册事件的平均成本。</t>
        </is>
      </c>
      <c r="F62" s="68" t="inlineStr">
        <is>
          <t>花费 ÷ 浏览归因注册数</t>
        </is>
      </c>
      <c r="G62" s="69" t="inlineStr">
        <is>
          <t>越低越好</t>
        </is>
      </c>
      <c r="H62" s="69" t="inlineStr"/>
      <c r="I62" s="68" t="inlineStr">
        <is>
          <t>特定广告类型（即时表单、注册类目标等）才用。</t>
        </is>
      </c>
    </row>
    <row r="63" ht="17.5" customHeight="1">
      <c r="A63" s="71" t="inlineStr">
        <is>
          <t>可选</t>
        </is>
      </c>
      <c r="B63" s="65" t="inlineStr">
        <is>
          <t>点击归因购买（CTA）</t>
        </is>
      </c>
      <c r="C63" s="66" t="inlineStr">
        <is>
          <t>CTA Purchase</t>
        </is>
      </c>
      <c r="D63" s="67" t="inlineStr">
        <is>
          <t>主漏斗</t>
        </is>
      </c>
      <c r="E63" s="68" t="inlineStr">
        <is>
          <t>归因于广告点击的购买事件数。</t>
        </is>
      </c>
      <c r="F63" s="68" t="inlineStr">
        <is>
          <t>点击带来的购买数</t>
        </is>
      </c>
      <c r="G63" s="69" t="inlineStr">
        <is>
          <t>越高越好</t>
        </is>
      </c>
      <c r="H63" s="69" t="inlineStr"/>
      <c r="I63" s="68" t="inlineStr">
        <is>
          <t>特定广告类型（即时表单、注册类目标等）才用。</t>
        </is>
      </c>
    </row>
    <row r="64" ht="17.5" customHeight="1">
      <c r="A64" s="71" t="inlineStr">
        <is>
          <t>可选</t>
        </is>
      </c>
      <c r="B64" s="65" t="inlineStr">
        <is>
          <t>点击归因注册（CTA）</t>
        </is>
      </c>
      <c r="C64" s="66" t="inlineStr">
        <is>
          <t>CTA Registration</t>
        </is>
      </c>
      <c r="D64" s="67" t="inlineStr">
        <is>
          <t>主漏斗</t>
        </is>
      </c>
      <c r="E64" s="68" t="inlineStr">
        <is>
          <t>归因于广告点击的注册事件数。</t>
        </is>
      </c>
      <c r="F64" s="68" t="inlineStr">
        <is>
          <t>点击带来的注册数</t>
        </is>
      </c>
      <c r="G64" s="69" t="inlineStr">
        <is>
          <t>越高越好</t>
        </is>
      </c>
      <c r="H64" s="69" t="inlineStr"/>
      <c r="I64" s="68" t="inlineStr">
        <is>
          <t>特定广告类型（即时表单、注册类目标等）才用。</t>
        </is>
      </c>
    </row>
    <row r="65" ht="32" customHeight="1">
      <c r="A65" s="71" t="inlineStr">
        <is>
          <t>可选</t>
        </is>
      </c>
      <c r="B65" s="65" t="inlineStr">
        <is>
          <t>专注观看 15 秒观看率</t>
        </is>
      </c>
      <c r="C65" s="66" t="inlineStr">
        <is>
          <t>Focused view 15-second view rate</t>
        </is>
      </c>
      <c r="D65" s="67" t="inlineStr">
        <is>
          <t>视频表现</t>
        </is>
      </c>
      <c r="E65" s="68" t="inlineStr">
        <is>
          <t>专注观看广告的付费展示中，视频被观看满 15 秒（或完整播放）的比例。仅适用于使用专注观看产品的广告主。</t>
        </is>
      </c>
      <c r="F65" s="68" t="inlineStr">
        <is>
          <t>15 秒专注观看（付费观看）÷ 展示次数 × 100%</t>
        </is>
      </c>
      <c r="G65" s="69" t="inlineStr">
        <is>
          <t>越高越好</t>
        </is>
      </c>
      <c r="H65" s="69" t="inlineStr"/>
      <c r="I65" s="68" t="inlineStr">
        <is>
          <t>需要细看视频表现时再用。</t>
        </is>
      </c>
    </row>
    <row r="66" ht="17.5" customHeight="1">
      <c r="A66" s="71" t="inlineStr">
        <is>
          <t>可选</t>
        </is>
      </c>
      <c r="B66" s="65" t="inlineStr">
        <is>
          <t>表单提交价值（站内）</t>
        </is>
      </c>
      <c r="C66" s="66" t="inlineStr">
        <is>
          <t>Form submission value (onsite)</t>
        </is>
      </c>
      <c r="D66" s="67" t="inlineStr">
        <is>
          <t>站内事件</t>
        </is>
      </c>
      <c r="E66" s="68" t="inlineStr">
        <is>
          <t>归因于广告的站内表单提交总价值。</t>
        </is>
      </c>
      <c r="F66" s="68" t="inlineStr">
        <is>
          <t>已提交表单价值之和</t>
        </is>
      </c>
      <c r="G66" s="69" t="inlineStr">
        <is>
          <t>越高越好</t>
        </is>
      </c>
      <c r="H66" s="69" t="inlineStr"/>
      <c r="I66" s="68" t="inlineStr">
        <is>
          <t>用 TikTok Shop 或站内表单时才用。</t>
        </is>
      </c>
    </row>
    <row r="67" ht="32" customHeight="1">
      <c r="A67" s="71" t="inlineStr">
        <is>
          <t>可选</t>
        </is>
      </c>
      <c r="B67" s="65" t="inlineStr">
        <is>
          <t>表单提交次数（站内）</t>
        </is>
      </c>
      <c r="C67" s="66" t="inlineStr">
        <is>
          <t>Form submissions (onsite)</t>
        </is>
      </c>
      <c r="D67" s="67" t="inlineStr">
        <is>
          <t>站内事件</t>
        </is>
      </c>
      <c r="E67" s="68" t="inlineStr">
        <is>
          <t>归因于广告的站内表单提交次数（原表说明误写为「搜索」）。</t>
        </is>
      </c>
      <c r="F67" s="68" t="inlineStr">
        <is>
          <t>站内表单提交次数</t>
        </is>
      </c>
      <c r="G67" s="69" t="inlineStr">
        <is>
          <t>越高越好</t>
        </is>
      </c>
      <c r="H67" s="69" t="inlineStr"/>
      <c r="I67" s="68" t="inlineStr">
        <is>
          <t>用 TikTok Shop 或站内表单时才用。</t>
        </is>
      </c>
    </row>
    <row r="68" ht="32" customHeight="1">
      <c r="A68" s="71" t="inlineStr">
        <is>
          <t>可选</t>
        </is>
      </c>
      <c r="B68" s="65" t="inlineStr">
        <is>
          <t>即时表单跳出率</t>
        </is>
      </c>
      <c r="C68" s="66" t="inlineStr">
        <is>
          <t>Instant form bounce rate</t>
        </is>
      </c>
      <c r="D68" s="67" t="inlineStr">
        <is>
          <t>主漏斗</t>
        </is>
      </c>
      <c r="E68" s="68" t="inlineStr">
        <is>
          <t>没有有效互动（如滚动或填写）就退出表单的独立用户比例。</t>
        </is>
      </c>
      <c r="F68" s="68" t="inlineStr">
        <is>
          <t>退出表单数 ÷ 即时表单独立浏览数 × 100%</t>
        </is>
      </c>
      <c r="G68" s="69" t="inlineStr">
        <is>
          <t>越低越好</t>
        </is>
      </c>
      <c r="H68" s="69" t="inlineStr"/>
      <c r="I68" s="68" t="inlineStr">
        <is>
          <t>特定广告类型（即时表单、注册类目标等）才用。</t>
        </is>
      </c>
    </row>
    <row r="69" ht="17.5" customHeight="1">
      <c r="A69" s="71" t="inlineStr">
        <is>
          <t>可选</t>
        </is>
      </c>
      <c r="B69" s="65" t="inlineStr">
        <is>
          <t>即时表单加载时长</t>
        </is>
      </c>
      <c r="C69" s="66" t="inlineStr">
        <is>
          <t>Instant form load time</t>
        </is>
      </c>
      <c r="D69" s="67" t="inlineStr">
        <is>
          <t>主漏斗</t>
        </is>
      </c>
      <c r="E69" s="68" t="inlineStr">
        <is>
          <t>即时表单的平均加载时间。</t>
        </is>
      </c>
      <c r="F69" s="68" t="inlineStr">
        <is>
          <t>总加载时长 ÷ 加载次数</t>
        </is>
      </c>
      <c r="G69" s="69" t="inlineStr">
        <is>
          <t>越低越好</t>
        </is>
      </c>
      <c r="H69" s="69" t="inlineStr"/>
      <c r="I69" s="68" t="inlineStr">
        <is>
          <t>特定广告类型（即时表单、注册类目标等）才用。</t>
        </is>
      </c>
    </row>
    <row r="70" ht="32" customHeight="1">
      <c r="A70" s="71" t="inlineStr">
        <is>
          <t>可选</t>
        </is>
      </c>
      <c r="B70" s="65" t="inlineStr">
        <is>
          <t>即时表单独立外链点击数</t>
        </is>
      </c>
      <c r="C70" s="66" t="inlineStr">
        <is>
          <t>Instant Form unique outbound website clicks</t>
        </is>
      </c>
      <c r="D70" s="67" t="inlineStr">
        <is>
          <t>主漏斗</t>
        </is>
      </c>
      <c r="E70" s="68" t="inlineStr">
        <is>
          <t>在即时表单中点击 CTA 按钮跳转到外部网站的独立用户数。</t>
        </is>
      </c>
      <c r="F70" s="68" t="inlineStr">
        <is>
          <t>点击 CTA 的独立用户数</t>
        </is>
      </c>
      <c r="G70" s="69" t="inlineStr">
        <is>
          <t>越高越好</t>
        </is>
      </c>
      <c r="H70" s="69" t="inlineStr"/>
      <c r="I70" s="68" t="inlineStr">
        <is>
          <t>特定广告类型（即时表单、注册类目标等）才用。</t>
        </is>
      </c>
    </row>
    <row r="71" ht="17.5" customHeight="1">
      <c r="A71" s="71" t="inlineStr">
        <is>
          <t>可选</t>
        </is>
      </c>
      <c r="B71" s="65" t="inlineStr">
        <is>
          <t>即时表单独立浏览数</t>
        </is>
      </c>
      <c r="C71" s="66" t="inlineStr">
        <is>
          <t>Instant form unique views</t>
        </is>
      </c>
      <c r="D71" s="67" t="inlineStr">
        <is>
          <t>主漏斗</t>
        </is>
      </c>
      <c r="E71" s="68" t="inlineStr">
        <is>
          <t>浏览过即时表单的独立用户数。</t>
        </is>
      </c>
      <c r="F71" s="68" t="inlineStr">
        <is>
          <t>浏览表单的独立用户数</t>
        </is>
      </c>
      <c r="G71" s="69" t="inlineStr">
        <is>
          <t>越高越好</t>
        </is>
      </c>
      <c r="H71" s="69" t="inlineStr"/>
      <c r="I71" s="68" t="inlineStr">
        <is>
          <t>特定广告类型（即时表单、注册类目标等）才用。</t>
        </is>
      </c>
    </row>
    <row r="72" ht="17.5" customHeight="1">
      <c r="A72" s="71" t="inlineStr">
        <is>
          <t>可选</t>
        </is>
      </c>
      <c r="B72" s="65" t="inlineStr">
        <is>
          <t>付费点赞数</t>
        </is>
      </c>
      <c r="C72" s="66" t="inlineStr">
        <is>
          <t>Paid likes</t>
        </is>
      </c>
      <c r="D72" s="67" t="inlineStr">
        <is>
          <t>主漏斗</t>
        </is>
      </c>
      <c r="E72" s="68" t="inlineStr">
        <is>
          <t>广告展示期间获得的点赞数。</t>
        </is>
      </c>
      <c r="F72" s="68" t="inlineStr">
        <is>
          <t>广告展示期间的点赞数</t>
        </is>
      </c>
      <c r="G72" s="69" t="inlineStr">
        <is>
          <t>越高越好</t>
        </is>
      </c>
      <c r="H72" s="69" t="inlineStr"/>
      <c r="I72" s="68" t="inlineStr">
        <is>
          <t>特定广告类型（即时表单、注册类目标等）才用。</t>
        </is>
      </c>
    </row>
    <row r="73" ht="17.5" customHeight="1">
      <c r="A73" s="71" t="inlineStr">
        <is>
          <t>可选</t>
        </is>
      </c>
      <c r="B73" s="65" t="inlineStr">
        <is>
          <t>添加支付信息次数（网站）</t>
        </is>
      </c>
      <c r="C73" s="66" t="inlineStr">
        <is>
          <t>Payment info adds (page)</t>
        </is>
      </c>
      <c r="D73" s="67" t="inlineStr">
        <is>
          <t>网站事件</t>
        </is>
      </c>
      <c r="E73" s="68" t="inlineStr">
        <is>
          <t>归因于广告的网站添加支付信息次数。</t>
        </is>
      </c>
      <c r="F73" s="68" t="inlineStr">
        <is>
          <t>添加支付信息次数</t>
        </is>
      </c>
      <c r="G73" s="69" t="inlineStr">
        <is>
          <t>越高越好</t>
        </is>
      </c>
      <c r="H73" s="69" t="inlineStr"/>
      <c r="I73" s="68" t="inlineStr">
        <is>
          <t>按需查看漏斗细节时用。</t>
        </is>
      </c>
    </row>
    <row r="74" ht="17.5" customHeight="1">
      <c r="A74" s="71" t="inlineStr">
        <is>
          <t>可选</t>
        </is>
      </c>
      <c r="B74" s="65" t="inlineStr">
        <is>
          <t>完成注册次数（网站）</t>
        </is>
      </c>
      <c r="C74" s="66" t="inlineStr">
        <is>
          <t>Registrations completed (page)</t>
        </is>
      </c>
      <c r="D74" s="67" t="inlineStr">
        <is>
          <t>网站事件</t>
        </is>
      </c>
      <c r="E74" s="68" t="inlineStr">
        <is>
          <t>归因于广告的网站完成注册次数。</t>
        </is>
      </c>
      <c r="F74" s="68" t="inlineStr">
        <is>
          <t>完成注册次数</t>
        </is>
      </c>
      <c r="G74" s="69" t="inlineStr">
        <is>
          <t>越高越好</t>
        </is>
      </c>
      <c r="H74" s="69" t="inlineStr"/>
      <c r="I74" s="68" t="inlineStr">
        <is>
          <t>按需查看漏斗细节时用。</t>
        </is>
      </c>
    </row>
    <row r="75" ht="17.5" customHeight="1">
      <c r="A75" s="71" t="inlineStr">
        <is>
          <t>可选</t>
        </is>
      </c>
      <c r="B75" s="65" t="inlineStr">
        <is>
          <t>独立加购率（站内）</t>
        </is>
      </c>
      <c r="C75" s="66" t="inlineStr">
        <is>
          <t>Unique add to cart rate (onsite)</t>
        </is>
      </c>
      <c r="D75" s="67" t="inlineStr">
        <is>
          <t>站内事件</t>
        </is>
      </c>
      <c r="E75" s="68" t="inlineStr">
        <is>
          <t>广告全部点击中产生站内加购的比例。</t>
        </is>
      </c>
      <c r="F75" s="68" t="inlineStr">
        <is>
          <t>站内独立加购数 ÷ 点击次数（全部）× 100%</t>
        </is>
      </c>
      <c r="G75" s="69" t="inlineStr">
        <is>
          <t>越高越好</t>
        </is>
      </c>
      <c r="H75" s="69" t="inlineStr"/>
      <c r="I75" s="68" t="inlineStr">
        <is>
          <t>用 TikTok Shop 或站内表单时才用。</t>
        </is>
      </c>
    </row>
    <row r="76" ht="32" customHeight="1">
      <c r="A76" s="71" t="inlineStr">
        <is>
          <t>可选</t>
        </is>
      </c>
      <c r="B76" s="65" t="inlineStr">
        <is>
          <t>独立加心愿单率（站内）</t>
        </is>
      </c>
      <c r="C76" s="66" t="inlineStr">
        <is>
          <t>Unique add to wishlist rate (onsite)</t>
        </is>
      </c>
      <c r="D76" s="67" t="inlineStr">
        <is>
          <t>站内事件</t>
        </is>
      </c>
      <c r="E76" s="68" t="inlineStr">
        <is>
          <t>广告全部点击中产生站内加心愿单的比例。</t>
        </is>
      </c>
      <c r="F76" s="68" t="inlineStr">
        <is>
          <t>站内独立加心愿单数 ÷ 点击次数（全部）× 100%</t>
        </is>
      </c>
      <c r="G76" s="69" t="inlineStr">
        <is>
          <t>越高越好</t>
        </is>
      </c>
      <c r="H76" s="69" t="inlineStr"/>
      <c r="I76" s="68" t="inlineStr">
        <is>
          <t>用 TikTok Shop 或站内表单时才用。</t>
        </is>
      </c>
    </row>
    <row r="77" ht="32" customHeight="1">
      <c r="A77" s="71" t="inlineStr">
        <is>
          <t>可选</t>
        </is>
      </c>
      <c r="B77" s="65" t="inlineStr">
        <is>
          <t>独立加心愿单率（网站）</t>
        </is>
      </c>
      <c r="C77" s="66" t="inlineStr">
        <is>
          <t>Unique add to wishlist rate (page)</t>
        </is>
      </c>
      <c r="D77" s="67" t="inlineStr">
        <is>
          <t>网站事件</t>
        </is>
      </c>
      <c r="E77" s="68" t="inlineStr">
        <is>
          <t>广告全部点击中产生网站加心愿单的比例。</t>
        </is>
      </c>
      <c r="F77" s="68" t="inlineStr">
        <is>
          <t>网站独立加心愿单数 ÷ 点击次数（全部）× 100%</t>
        </is>
      </c>
      <c r="G77" s="69" t="inlineStr">
        <is>
          <t>越高越好</t>
        </is>
      </c>
      <c r="H77" s="69" t="inlineStr"/>
      <c r="I77" s="68" t="inlineStr">
        <is>
          <t>按需查看漏斗细节时用。</t>
        </is>
      </c>
    </row>
    <row r="78" ht="32" customHeight="1">
      <c r="A78" s="71" t="inlineStr">
        <is>
          <t>可选</t>
        </is>
      </c>
      <c r="B78" s="65" t="inlineStr">
        <is>
          <t>独立表单提交率（站内）</t>
        </is>
      </c>
      <c r="C78" s="66" t="inlineStr">
        <is>
          <t>Unique form submission rate (onsite)</t>
        </is>
      </c>
      <c r="D78" s="67" t="inlineStr">
        <is>
          <t>站内事件</t>
        </is>
      </c>
      <c r="E78" s="68" t="inlineStr">
        <is>
          <t>广告全部点击中产生站内表单提交的比例。</t>
        </is>
      </c>
      <c r="F78" s="68" t="inlineStr">
        <is>
          <t>站内独立表单提交数 ÷ 点击次数（全部）× 100%</t>
        </is>
      </c>
      <c r="G78" s="69" t="inlineStr">
        <is>
          <t>越高越好</t>
        </is>
      </c>
      <c r="H78" s="69" t="inlineStr"/>
      <c r="I78" s="68" t="inlineStr">
        <is>
          <t>用 TikTok Shop 或站内表单时才用。</t>
        </is>
      </c>
    </row>
    <row r="79" ht="17.5" customHeight="1">
      <c r="A79" s="71" t="inlineStr">
        <is>
          <t>可选</t>
        </is>
      </c>
      <c r="B79" s="65" t="inlineStr">
        <is>
          <t>独立下单率（网站）</t>
        </is>
      </c>
      <c r="C79" s="66" t="inlineStr">
        <is>
          <t>Unique orders placed rate (page)</t>
        </is>
      </c>
      <c r="D79" s="67" t="inlineStr">
        <is>
          <t>网站事件</t>
        </is>
      </c>
      <c r="E79" s="68" t="inlineStr">
        <is>
          <t>广告全部点击中产生网站下单的比例。</t>
        </is>
      </c>
      <c r="F79" s="68" t="inlineStr">
        <is>
          <t>网站独立下单数 ÷ 点击次数（全部）× 100%</t>
        </is>
      </c>
      <c r="G79" s="69" t="inlineStr">
        <is>
          <t>越高越好</t>
        </is>
      </c>
      <c r="H79" s="69" t="inlineStr"/>
      <c r="I79" s="68" t="inlineStr">
        <is>
          <t>按需查看漏斗细节时用。</t>
        </is>
      </c>
    </row>
    <row r="80" ht="32" customHeight="1">
      <c r="A80" s="71" t="inlineStr">
        <is>
          <t>可选</t>
        </is>
      </c>
      <c r="B80" s="65" t="inlineStr">
        <is>
          <t>独立添加支付信息率（网站）</t>
        </is>
      </c>
      <c r="C80" s="66" t="inlineStr">
        <is>
          <t>Unique payment info add rate (page)</t>
        </is>
      </c>
      <c r="D80" s="67" t="inlineStr">
        <is>
          <t>网站事件</t>
        </is>
      </c>
      <c r="E80" s="68" t="inlineStr">
        <is>
          <t>广告全部点击中产生网站添加支付信息的比例。</t>
        </is>
      </c>
      <c r="F80" s="68" t="inlineStr">
        <is>
          <t>网站独立添加支付信息数 ÷ 点击次数（全部）× 100%</t>
        </is>
      </c>
      <c r="G80" s="69" t="inlineStr">
        <is>
          <t>越高越好</t>
        </is>
      </c>
      <c r="H80" s="69" t="inlineStr"/>
      <c r="I80" s="68" t="inlineStr">
        <is>
          <t>按需查看漏斗细节时用。</t>
        </is>
      </c>
    </row>
    <row r="81" ht="32" customHeight="1">
      <c r="A81" s="71" t="inlineStr">
        <is>
          <t>可选</t>
        </is>
      </c>
      <c r="B81" s="65" t="inlineStr">
        <is>
          <t>独立完成注册率（网站）</t>
        </is>
      </c>
      <c r="C81" s="66" t="inlineStr">
        <is>
          <t>Unique registration completion rate (page)</t>
        </is>
      </c>
      <c r="D81" s="67" t="inlineStr">
        <is>
          <t>网站事件</t>
        </is>
      </c>
      <c r="E81" s="68" t="inlineStr">
        <is>
          <t>广告全部点击中产生网站完成注册的比例。</t>
        </is>
      </c>
      <c r="F81" s="68" t="inlineStr">
        <is>
          <t>网站独立完成注册数 ÷ 点击次数（全部）× 100%</t>
        </is>
      </c>
      <c r="G81" s="69" t="inlineStr">
        <is>
          <t>越高越好</t>
        </is>
      </c>
      <c r="H81" s="69" t="inlineStr"/>
      <c r="I81" s="68" t="inlineStr">
        <is>
          <t>按需查看漏斗细节时用。</t>
        </is>
      </c>
    </row>
    <row r="82" ht="17.5" customHeight="1">
      <c r="A82" s="71" t="inlineStr">
        <is>
          <t>可选</t>
        </is>
      </c>
      <c r="B82" s="65" t="inlineStr">
        <is>
          <t>单次加购价值（站内）</t>
        </is>
      </c>
      <c r="C82" s="66" t="inlineStr">
        <is>
          <t>Value per add to cart (onsite)</t>
        </is>
      </c>
      <c r="D82" s="67" t="inlineStr">
        <is>
          <t>站内事件</t>
        </is>
      </c>
      <c r="E82" s="68" t="inlineStr">
        <is>
          <t>归因于广告的每次站内加购平均价值。</t>
        </is>
      </c>
      <c r="F82" s="68" t="inlineStr">
        <is>
          <t>站内加购价值 ÷ 站内加购次数</t>
        </is>
      </c>
      <c r="G82" s="69" t="inlineStr">
        <is>
          <t>越高越好</t>
        </is>
      </c>
      <c r="H82" s="69" t="inlineStr"/>
      <c r="I82" s="68" t="inlineStr">
        <is>
          <t>用 TikTok Shop 或站内表单时才用。</t>
        </is>
      </c>
    </row>
    <row r="83" ht="17.5" customHeight="1">
      <c r="A83" s="71" t="inlineStr">
        <is>
          <t>可选</t>
        </is>
      </c>
      <c r="B83" s="65" t="inlineStr">
        <is>
          <t>单次加心愿单价值（站内）</t>
        </is>
      </c>
      <c r="C83" s="66" t="inlineStr">
        <is>
          <t>Value per add to wishlist (onsite)</t>
        </is>
      </c>
      <c r="D83" s="67" t="inlineStr">
        <is>
          <t>站内事件</t>
        </is>
      </c>
      <c r="E83" s="68" t="inlineStr">
        <is>
          <t>归因于广告的每次站内加心愿单平均价值。</t>
        </is>
      </c>
      <c r="F83" s="68" t="inlineStr">
        <is>
          <t>站内加心愿单价值 ÷ 站内加心愿单次数</t>
        </is>
      </c>
      <c r="G83" s="69" t="inlineStr">
        <is>
          <t>越高越好</t>
        </is>
      </c>
      <c r="H83" s="69" t="inlineStr"/>
      <c r="I83" s="68" t="inlineStr">
        <is>
          <t>用 TikTok Shop 或站内表单时才用。</t>
        </is>
      </c>
    </row>
    <row r="84" ht="17.5" customHeight="1">
      <c r="A84" s="71" t="inlineStr">
        <is>
          <t>可选</t>
        </is>
      </c>
      <c r="B84" s="65" t="inlineStr">
        <is>
          <t>单次表单提交价值（站内）</t>
        </is>
      </c>
      <c r="C84" s="66" t="inlineStr">
        <is>
          <t>Value per form submitted (onsite)</t>
        </is>
      </c>
      <c r="D84" s="67" t="inlineStr">
        <is>
          <t>站内事件</t>
        </is>
      </c>
      <c r="E84" s="68" t="inlineStr">
        <is>
          <t>归因于广告的每次站内表单提交平均价值。</t>
        </is>
      </c>
      <c r="F84" s="68" t="inlineStr">
        <is>
          <t>站内表单提交价值 ÷ 站内表单提交次数</t>
        </is>
      </c>
      <c r="G84" s="69" t="inlineStr">
        <is>
          <t>越高越好</t>
        </is>
      </c>
      <c r="H84" s="69" t="inlineStr"/>
      <c r="I84" s="68" t="inlineStr">
        <is>
          <t>用 TikTok Shop 或站内表单时才用。</t>
        </is>
      </c>
    </row>
    <row r="85" ht="17.5" customHeight="1">
      <c r="A85" s="71" t="inlineStr">
        <is>
          <t>可选</t>
        </is>
      </c>
      <c r="B85" s="65" t="inlineStr">
        <is>
          <t>视频观看次数</t>
        </is>
      </c>
      <c r="C85" s="66" t="inlineStr">
        <is>
          <t>Video views</t>
        </is>
      </c>
      <c r="D85" s="67" t="inlineStr">
        <is>
          <t>视频表现</t>
        </is>
      </c>
      <c r="E85" s="68" t="inlineStr">
        <is>
          <t>视频开始播放的次数。每次展示单独计算，不含重播。</t>
        </is>
      </c>
      <c r="F85" s="68" t="inlineStr">
        <is>
          <t>视频播放次数</t>
        </is>
      </c>
      <c r="G85" s="69" t="inlineStr">
        <is>
          <t>越高越好</t>
        </is>
      </c>
      <c r="H85" s="69" t="inlineStr">
        <is>
          <t>√</t>
        </is>
      </c>
      <c r="I85" s="68" t="inlineStr">
        <is>
          <t>需要细看视频表现时再用。</t>
        </is>
      </c>
    </row>
    <row r="86" ht="17.5" customHeight="1">
      <c r="A86" s="71" t="inlineStr">
        <is>
          <t>可选</t>
        </is>
      </c>
      <c r="B86" s="65" t="inlineStr">
        <is>
          <t>视频 25% 播放次数</t>
        </is>
      </c>
      <c r="C86" s="66" t="inlineStr">
        <is>
          <t>Video views at 25%</t>
        </is>
      </c>
      <c r="D86" s="67" t="inlineStr">
        <is>
          <t>视频表现</t>
        </is>
      </c>
      <c r="E86" s="68" t="inlineStr">
        <is>
          <t>视频播放至少 25% 的次数。每次展示单独计算，不含重播。</t>
        </is>
      </c>
      <c r="F86" s="68" t="inlineStr">
        <is>
          <t>播放 ≥ 25% 的次数</t>
        </is>
      </c>
      <c r="G86" s="69" t="inlineStr">
        <is>
          <t>越高越好</t>
        </is>
      </c>
      <c r="H86" s="69" t="inlineStr"/>
      <c r="I86" s="68" t="inlineStr">
        <is>
          <t>需要细看视频表现时再用。</t>
        </is>
      </c>
    </row>
    <row r="87" ht="17.5" customHeight="1">
      <c r="A87" s="71" t="inlineStr">
        <is>
          <t>可选</t>
        </is>
      </c>
      <c r="B87" s="65" t="inlineStr">
        <is>
          <t>视频 50% 播放次数</t>
        </is>
      </c>
      <c r="C87" s="66" t="inlineStr">
        <is>
          <t>Video views at 50%</t>
        </is>
      </c>
      <c r="D87" s="67" t="inlineStr">
        <is>
          <t>视频表现</t>
        </is>
      </c>
      <c r="E87" s="68" t="inlineStr">
        <is>
          <t>视频播放至少 50% 的次数。每次展示单独计算，不含重播。</t>
        </is>
      </c>
      <c r="F87" s="68" t="inlineStr">
        <is>
          <t>播放 ≥ 50% 的次数</t>
        </is>
      </c>
      <c r="G87" s="69" t="inlineStr">
        <is>
          <t>越高越好</t>
        </is>
      </c>
      <c r="H87" s="69" t="inlineStr"/>
      <c r="I87" s="68" t="inlineStr">
        <is>
          <t>需要细看视频表现时再用。</t>
        </is>
      </c>
    </row>
    <row r="88" ht="17.5" customHeight="1">
      <c r="A88" s="71" t="inlineStr">
        <is>
          <t>可选</t>
        </is>
      </c>
      <c r="B88" s="65" t="inlineStr">
        <is>
          <t>浏览归因购买（VTA）</t>
        </is>
      </c>
      <c r="C88" s="66" t="inlineStr">
        <is>
          <t>VTA Purchase</t>
        </is>
      </c>
      <c r="D88" s="67" t="inlineStr">
        <is>
          <t>主漏斗</t>
        </is>
      </c>
      <c r="E88" s="68" t="inlineStr">
        <is>
          <t>归因于广告展示的支付事件数（按展示时间统计）。</t>
        </is>
      </c>
      <c r="F88" s="68" t="inlineStr">
        <is>
          <t>归因于展示的购买数</t>
        </is>
      </c>
      <c r="G88" s="69" t="inlineStr">
        <is>
          <t>越高越好</t>
        </is>
      </c>
      <c r="H88" s="69" t="inlineStr"/>
      <c r="I88" s="68" t="inlineStr">
        <is>
          <t>特定广告类型（即时表单、注册类目标等）才用。</t>
        </is>
      </c>
    </row>
    <row r="89" ht="17.5" customHeight="1">
      <c r="A89" s="71" t="inlineStr">
        <is>
          <t>可选</t>
        </is>
      </c>
      <c r="B89" s="65" t="inlineStr">
        <is>
          <t>浏览归因注册（VTA）</t>
        </is>
      </c>
      <c r="C89" s="66" t="inlineStr">
        <is>
          <t>VTA Registration</t>
        </is>
      </c>
      <c r="D89" s="67" t="inlineStr">
        <is>
          <t>主漏斗</t>
        </is>
      </c>
      <c r="E89" s="68" t="inlineStr">
        <is>
          <t>归因于广告展示的注册事件数（按展示时间统计）。</t>
        </is>
      </c>
      <c r="F89" s="68" t="inlineStr">
        <is>
          <t>归因于展示的注册数</t>
        </is>
      </c>
      <c r="G89" s="69" t="inlineStr">
        <is>
          <t>越高越好</t>
        </is>
      </c>
      <c r="H89" s="69" t="inlineStr"/>
      <c r="I89" s="68" t="inlineStr">
        <is>
          <t>特定广告类型（即时表单、注册类目标等）才用。</t>
        </is>
      </c>
    </row>
  </sheetData>
  <autoFilter ref="A4:I89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2026-11-05T09:13:18Z</dcterms:created>
  <dcterms:modified xmlns:dcterms="http://purl.org/dc/terms/" xmlns:xsi="http://www.w3.org/2001/XMLSchema-instance" xsi:type="dcterms:W3CDTF">2026-11-05T09:13:18Z</dcterms:modified>
</cp:coreProperties>
</file>