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看板" sheetId="2" state="visible" r:id="rId2"/>
    <sheet xmlns:r="http://schemas.openxmlformats.org/officeDocument/2006/relationships" name="目标与假设" sheetId="3" state="visible" r:id="rId3"/>
    <sheet xmlns:r="http://schemas.openxmlformats.org/officeDocument/2006/relationships" name="月度数据" sheetId="4" state="visible" r:id="rId4"/>
    <sheet xmlns:r="http://schemas.openxmlformats.org/officeDocument/2006/relationships" name="指标计算" sheetId="5" state="visible" r:id="rId5"/>
    <sheet xmlns:r="http://schemas.openxmlformats.org/officeDocument/2006/relationships" name="广告系列对比" sheetId="6" state="visible" r:id="rId6"/>
    <sheet xmlns:r="http://schemas.openxmlformats.org/officeDocument/2006/relationships" name="指标清单" sheetId="7" state="visible" r:id="rId7"/>
  </sheets>
  <definedNames>
    <definedName name="_xlnm._FilterDatabase" localSheetId="6" hidden="1">'指标清单'!$A$4:$I$62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%;-0.0%;&quot;-&quot;"/>
    <numFmt numFmtId="165" formatCode="0.00&quot;x&quot;;-0.00&quot;x&quot;;&quot;-&quot;"/>
    <numFmt numFmtId="166" formatCode="$#,##0.00;-$#,##0.00;&quot;-&quot;"/>
    <numFmt numFmtId="167" formatCode="0.00%;-0.00%;&quot;-&quot;"/>
    <numFmt numFmtId="168" formatCode="$#,##0;-$#,##0;&quot;-&quot;"/>
    <numFmt numFmtId="169" formatCode="#,##0;-#,##0;&quot;-&quot;"/>
  </numFmts>
  <fonts count="26">
    <font>
      <name val="Calibri"/>
      <family val="2"/>
      <color theme="1"/>
      <sz val="11"/>
      <scheme val="minor"/>
    </font>
    <font>
      <name val="Microsoft YaHei"/>
      <b val="1"/>
      <color rgb="001F3A5F"/>
      <sz val="16"/>
    </font>
    <font>
      <name val="Microsoft YaHei"/>
      <color rgb="00667085"/>
      <sz val="10"/>
    </font>
    <font>
      <name val="Microsoft YaHei"/>
      <b val="1"/>
      <color rgb="001F3A5F"/>
      <sz val="12"/>
    </font>
    <font>
      <name val="Microsoft YaHei"/>
      <b val="1"/>
      <color rgb="001A1F2E"/>
      <sz val="10"/>
    </font>
    <font>
      <name val="Microsoft YaHei"/>
      <sz val="10"/>
    </font>
    <font>
      <name val="Microsoft YaHei"/>
      <b val="1"/>
      <color rgb="000000FF"/>
      <sz val="10"/>
    </font>
    <font>
      <name val="Microsoft YaHei"/>
      <b val="1"/>
      <color rgb="00FFFFFF"/>
      <sz val="10"/>
    </font>
    <font>
      <name val="Microsoft YaHei"/>
      <b val="1"/>
      <sz val="10"/>
    </font>
    <font>
      <name val="Microsoft YaHei"/>
      <b val="1"/>
      <color rgb="00000000"/>
      <sz val="10"/>
    </font>
    <font>
      <name val="Microsoft YaHei"/>
      <b val="1"/>
      <color rgb="001F3A5F"/>
      <sz val="10"/>
    </font>
    <font>
      <name val="Microsoft YaHei"/>
      <b val="1"/>
      <color rgb="00A86200"/>
      <sz val="9"/>
    </font>
    <font>
      <name val="Microsoft YaHei"/>
      <b val="1"/>
      <color rgb="00667085"/>
      <sz val="9"/>
    </font>
    <font>
      <name val="Microsoft YaHei"/>
      <color rgb="000000FF"/>
      <sz val="10"/>
    </font>
    <font>
      <name val="Microsoft YaHei"/>
      <color rgb="005F6472"/>
      <sz val="10"/>
    </font>
    <font>
      <name val="Microsoft YaHei"/>
      <b val="1"/>
      <color rgb="001F3A5F"/>
      <sz val="18"/>
    </font>
    <font>
      <name val="Microsoft YaHei"/>
      <b val="1"/>
      <color rgb="000000FF"/>
      <sz val="12"/>
    </font>
    <font>
      <name val="Microsoft YaHei"/>
      <color rgb="00FFFFFF"/>
      <sz val="8"/>
    </font>
    <font>
      <name val="Microsoft YaHei"/>
      <color rgb="00667085"/>
      <sz val="9"/>
    </font>
    <font>
      <name val="Microsoft YaHei"/>
      <b val="1"/>
      <sz val="11"/>
    </font>
    <font>
      <name val="Microsoft YaHei"/>
      <b val="1"/>
      <color rgb="001F3A5F"/>
      <sz val="11"/>
    </font>
    <font>
      <name val="Microsoft YaHei"/>
      <sz val="10.5"/>
    </font>
    <font>
      <name val="Microsoft YaHei"/>
      <color rgb="005F6472"/>
      <sz val="9.5"/>
    </font>
    <font>
      <name val="Microsoft YaHei"/>
      <b val="1"/>
      <color rgb="00C62828"/>
      <sz val="10"/>
    </font>
    <font>
      <name val="Microsoft YaHei"/>
      <b val="1"/>
      <color rgb="00A86200"/>
      <sz val="10"/>
    </font>
    <font>
      <name val="Microsoft YaHei"/>
      <b val="1"/>
      <color rgb="00667085"/>
      <sz val="10"/>
    </font>
  </fonts>
  <fills count="9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F2F2F2"/>
      </patternFill>
    </fill>
    <fill>
      <patternFill patternType="solid">
        <fgColor rgb="001F3A5F"/>
      </patternFill>
    </fill>
    <fill>
      <patternFill patternType="solid">
        <fgColor rgb="00EEF2F7"/>
      </patternFill>
    </fill>
    <fill>
      <patternFill patternType="solid">
        <fgColor rgb="00FDECEC"/>
      </patternFill>
    </fill>
    <fill>
      <patternFill patternType="solid">
        <fgColor rgb="00FFF4E0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7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5" fillId="0" borderId="0" pivotButton="0" quotePrefix="0" xfId="0"/>
    <xf numFmtId="0" fontId="8" fillId="0" borderId="0" applyAlignment="1" pivotButton="0" quotePrefix="0" xfId="0">
      <alignment horizontal="right"/>
    </xf>
    <xf numFmtId="0" fontId="16" fillId="2" borderId="1" applyAlignment="1" pivotButton="0" quotePrefix="0" xfId="0">
      <alignment horizontal="center"/>
    </xf>
    <xf numFmtId="0" fontId="17" fillId="0" borderId="0" pivotButton="0" quotePrefix="0" xfId="0"/>
    <xf numFmtId="0" fontId="18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20" fillId="0" borderId="0" pivotButton="0" quotePrefix="0" xfId="0"/>
    <xf numFmtId="0" fontId="8" fillId="0" borderId="1" applyAlignment="1" pivotButton="0" quotePrefix="0" xfId="0">
      <alignment horizontal="left" vertical="center"/>
    </xf>
    <xf numFmtId="168" fontId="19" fillId="0" borderId="1" applyAlignment="1" pivotButton="0" quotePrefix="0" xfId="0">
      <alignment horizontal="center" vertical="center"/>
    </xf>
    <xf numFmtId="168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21" fillId="0" borderId="0" applyAlignment="1" pivotButton="0" quotePrefix="0" xfId="0">
      <alignment vertical="top" wrapText="1"/>
    </xf>
    <xf numFmtId="0" fontId="5" fillId="0" borderId="1" applyAlignment="1" pivotButton="0" quotePrefix="0" xfId="0">
      <alignment horizontal="left" vertical="center"/>
    </xf>
    <xf numFmtId="169" fontId="5" fillId="0" borderId="1" applyAlignment="1" pivotButton="0" quotePrefix="0" xfId="0">
      <alignment horizontal="center" vertical="center"/>
    </xf>
    <xf numFmtId="165" fontId="19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169" fontId="19" fillId="0" borderId="1" applyAlignment="1" pivotButton="0" quotePrefix="0" xfId="0">
      <alignment horizontal="center" vertical="center"/>
    </xf>
    <xf numFmtId="166" fontId="19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0" fontId="10" fillId="0" borderId="0" pivotButton="0" quotePrefix="0" xfId="0"/>
    <xf numFmtId="167" fontId="19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/>
    </xf>
    <xf numFmtId="0" fontId="22" fillId="0" borderId="0" applyAlignment="1" pivotButton="0" quotePrefix="0" xfId="0">
      <alignment vertical="top" wrapText="1"/>
    </xf>
    <xf numFmtId="2" fontId="19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164" fontId="19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center" vertical="center"/>
    </xf>
    <xf numFmtId="165" fontId="9" fillId="0" borderId="1" applyAlignment="1" pivotButton="0" quotePrefix="0" xfId="0">
      <alignment horizontal="center" vertical="center"/>
    </xf>
    <xf numFmtId="165" fontId="6" fillId="2" borderId="1" applyAlignment="1" pivotButton="0" quotePrefix="0" xfId="0">
      <alignment horizontal="center" vertical="center"/>
    </xf>
    <xf numFmtId="166" fontId="6" fillId="2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2" fontId="6" fillId="3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0" fillId="5" borderId="1" pivotButton="0" quotePrefix="0" xfId="0"/>
    <xf numFmtId="0" fontId="11" fillId="2" borderId="1" applyAlignment="1" pivotButton="0" quotePrefix="0" xfId="0">
      <alignment horizontal="center"/>
    </xf>
    <xf numFmtId="0" fontId="12" fillId="3" borderId="1" applyAlignment="1" pivotButton="0" quotePrefix="0" xfId="0">
      <alignment horizontal="center"/>
    </xf>
    <xf numFmtId="0" fontId="8" fillId="5" borderId="1" applyAlignment="1" pivotButton="0" quotePrefix="0" xfId="0">
      <alignment horizontal="center" vertical="center"/>
    </xf>
    <xf numFmtId="168" fontId="13" fillId="2" borderId="1" applyAlignment="1" pivotButton="0" quotePrefix="0" xfId="0">
      <alignment horizontal="center" vertical="center"/>
    </xf>
    <xf numFmtId="169" fontId="13" fillId="2" borderId="1" applyAlignment="1" pivotButton="0" quotePrefix="0" xfId="0">
      <alignment horizontal="center" vertical="center"/>
    </xf>
    <xf numFmtId="169" fontId="13" fillId="3" borderId="1" applyAlignment="1" pivotButton="0" quotePrefix="0" xfId="0">
      <alignment horizontal="center" vertical="center"/>
    </xf>
    <xf numFmtId="168" fontId="8" fillId="5" borderId="1" applyAlignment="1" pivotButton="0" quotePrefix="0" xfId="0">
      <alignment horizontal="center" vertical="center"/>
    </xf>
    <xf numFmtId="169" fontId="8" fillId="5" borderId="1" applyAlignment="1" pivotButton="0" quotePrefix="0" xfId="0">
      <alignment horizontal="center" vertical="center"/>
    </xf>
    <xf numFmtId="0" fontId="14" fillId="0" borderId="0" pivotButton="0" quotePrefix="0" xfId="0"/>
    <xf numFmtId="0" fontId="8" fillId="0" borderId="1" applyAlignment="1" pivotButton="0" quotePrefix="0" xfId="0">
      <alignment horizontal="center" vertical="center"/>
    </xf>
    <xf numFmtId="166" fontId="8" fillId="5" borderId="1" applyAlignment="1" pivotButton="0" quotePrefix="0" xfId="0">
      <alignment horizontal="center" vertical="center"/>
    </xf>
    <xf numFmtId="2" fontId="8" fillId="5" borderId="1" applyAlignment="1" pivotButton="0" quotePrefix="0" xfId="0">
      <alignment horizontal="center" vertical="center"/>
    </xf>
    <xf numFmtId="167" fontId="8" fillId="5" borderId="1" applyAlignment="1" pivotButton="0" quotePrefix="0" xfId="0">
      <alignment horizontal="center" vertical="center"/>
    </xf>
    <xf numFmtId="165" fontId="8" fillId="5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23" fillId="6" borderId="1" applyAlignment="1" pivotButton="0" quotePrefix="0" xfId="0">
      <alignment horizontal="center" vertical="top"/>
    </xf>
    <xf numFmtId="0" fontId="8" fillId="0" borderId="1" applyAlignment="1" pivotButton="0" quotePrefix="0" xfId="0">
      <alignment horizontal="left" vertical="top" wrapText="1"/>
    </xf>
    <xf numFmtId="0" fontId="18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top"/>
    </xf>
    <xf numFmtId="0" fontId="24" fillId="7" borderId="1" applyAlignment="1" pivotButton="0" quotePrefix="0" xfId="0">
      <alignment horizontal="center" vertical="top"/>
    </xf>
    <xf numFmtId="0" fontId="25" fillId="8" borderId="1" applyAlignment="1" pivotButton="0" quotePrefix="0" xfId="0">
      <alignment horizontal="center" vertical="top"/>
    </xf>
  </cellXfs>
  <cellStyles count="1">
    <cellStyle name="Normal" xfId="0" builtinId="0" hidden="0"/>
  </cellStyles>
  <dxfs count="4">
    <dxf>
      <font>
        <b val="1"/>
        <color rgb="0012805C"/>
      </font>
      <fill>
        <patternFill patternType="solid">
          <fgColor rgb="00E4F4ED"/>
        </patternFill>
      </fill>
    </dxf>
    <dxf>
      <font>
        <b val="1"/>
        <color rgb="00C62828"/>
      </font>
      <fill>
        <patternFill patternType="solid">
          <fgColor rgb="00FDECEC"/>
        </patternFill>
      </fill>
    </dxf>
    <dxf>
      <font>
        <b val="1"/>
        <color rgb="00A86200"/>
      </font>
      <fill>
        <patternFill patternType="solid">
          <fgColor rgb="00FFF4E0"/>
        </patternFill>
      </fill>
    </dxf>
    <dxf>
      <font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① 花费 vs 购物转化价值（月）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花费金额</v>
          </tx>
          <spPr>
            <a:solidFill xmlns:a="http://schemas.openxmlformats.org/drawingml/2006/main">
              <a:srgbClr val="7A869A"/>
            </a:solidFill>
            <a:ln xmlns:a="http://schemas.openxmlformats.org/drawingml/2006/main">
              <a:solidFill>
                <a:srgbClr val="7A869A"/>
              </a:solidFill>
              <a:prstDash val="solid"/>
            </a:ln>
          </spPr>
          <cat>
            <numRef>
              <f>'月度数据'!$A$6:$A$17</f>
            </numRef>
          </cat>
          <val>
            <numRef>
              <f>'月度数据'!$B$6:$B$17</f>
            </numRef>
          </val>
        </ser>
        <ser>
          <idx val="1"/>
          <order val="1"/>
          <tx>
            <v>购物转化价值</v>
          </tx>
          <spPr>
            <a:solidFill xmlns:a="http://schemas.openxmlformats.org/drawingml/2006/main">
              <a:srgbClr val="2D5BE3"/>
            </a:solidFill>
            <a:ln xmlns:a="http://schemas.openxmlformats.org/drawingml/2006/main">
              <a:solidFill>
                <a:srgbClr val="2D5BE3"/>
              </a:solidFill>
              <a:prstDash val="solid"/>
            </a:ln>
          </spPr>
          <cat>
            <numRef>
              <f>'月度数据'!$A$6:$A$17</f>
            </numRef>
          </cat>
          <val>
            <numRef>
              <f>'月度数据'!$G$6:$G$17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美元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② ROAS 与目标线</a:t>
            </a:r>
          </a:p>
        </rich>
      </tx>
    </title>
    <plotArea>
      <lineChart>
        <grouping val="standard"/>
        <ser>
          <idx val="0"/>
          <order val="0"/>
          <tx>
            <v>ROAS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'指标计算'!$H$5:$H$16</f>
            </numRef>
          </val>
          <smooth val="0"/>
        </ser>
        <ser>
          <idx val="1"/>
          <order val="1"/>
          <tx>
            <v>目标 ROAS</v>
          </tx>
          <spPr>
            <a:ln xmlns:a="http://schemas.openxmlformats.org/drawingml/2006/main" w="22000">
              <a:solidFill>
                <a:srgbClr val="12805C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'指标计算'!$M$5:$M$16</f>
            </numRef>
          </val>
          <smooth val="0"/>
        </ser>
        <ser>
          <idx val="2"/>
          <order val="2"/>
          <tx>
            <v>盈亏平衡 ROAS</v>
          </tx>
          <spPr>
            <a:ln xmlns:a="http://schemas.openxmlformats.org/drawingml/2006/main" w="22000">
              <a:solidFill>
                <a:srgbClr val="C2362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'指标计算'!$N$5:$N$16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.0&quot;x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③ 流量成本：CPM 与 CPC（链接，右轴）</a:t>
            </a:r>
          </a:p>
        </rich>
      </tx>
    </title>
    <plotArea>
      <lineChart>
        <grouping val="standard"/>
        <ser>
          <idx val="0"/>
          <order val="0"/>
          <tx>
            <v>CPM</v>
          </tx>
          <spPr>
            <a:ln xmlns:a="http://schemas.openxmlformats.org/drawingml/2006/main" w="22000">
              <a:solidFill>
                <a:srgbClr val="A862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'指标计算'!$B$5:$B$16</f>
            </numRef>
          </val>
          <smooth val="0"/>
        </ser>
        <axId val="10"/>
        <axId val="100"/>
      </lineChart>
      <lineChart>
        <grouping val="standard"/>
        <ser>
          <idx val="1"/>
          <order val="1"/>
          <tx>
            <v>CPC（链接）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'指标计算'!$E$5:$E$16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$#,##0" sourceLinked="0"/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numFmt formatCode="$#,##0.0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④ 频次与警戒线</a:t>
            </a:r>
          </a:p>
        </rich>
      </tx>
    </title>
    <plotArea>
      <lineChart>
        <grouping val="standard"/>
        <ser>
          <idx val="0"/>
          <order val="0"/>
          <tx>
            <v>频次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'指标计算'!$C$5:$C$16</f>
            </numRef>
          </val>
          <smooth val="0"/>
        </ser>
        <ser>
          <idx val="1"/>
          <order val="1"/>
          <tx>
            <v>频次警戒线</v>
          </tx>
          <spPr>
            <a:ln xmlns:a="http://schemas.openxmlformats.org/drawingml/2006/main" w="22000">
              <a:solidFill>
                <a:srgbClr val="C2362B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'指标计算'!$O$5:$O$16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.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⑤ 本月购物漏斗（随月份切换）</a:t>
            </a:r>
          </a:p>
        </rich>
      </tx>
    </title>
    <plotArea>
      <barChart>
        <barDir val="bar"/>
        <grouping val="clustered"/>
        <ser>
          <idx val="0"/>
          <order val="0"/>
          <tx>
            <v>本月数量</v>
          </tx>
          <spPr>
            <a:solidFill xmlns:a="http://schemas.openxmlformats.org/drawingml/2006/main">
              <a:srgbClr val="2D5BE3"/>
            </a:solidFill>
            <a:ln xmlns:a="http://schemas.openxmlformats.org/drawingml/2006/main">
              <a:solidFill>
                <a:srgbClr val="2D5BE3"/>
              </a:solidFill>
              <a:prstDash val="solid"/>
            </a:ln>
          </spPr>
          <cat>
            <numRef>
              <f>'看板'!$S$7:$S$10</f>
            </numRef>
          </cat>
          <val>
            <numRef>
              <f>'看板'!$T$7:$T$10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axMin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⑥ 素材健康：3 秒播放率与 CTR（链接，右轴）</a:t>
            </a:r>
          </a:p>
        </rich>
      </tx>
    </title>
    <plotArea>
      <lineChart>
        <grouping val="standard"/>
        <ser>
          <idx val="0"/>
          <order val="0"/>
          <tx>
            <v>3 秒播放率</v>
          </tx>
          <spPr>
            <a:ln xmlns:a="http://schemas.openxmlformats.org/drawingml/2006/main" w="22000">
              <a:solidFill>
                <a:srgbClr val="12805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'月度数据'!$A$6:$A$17</f>
            </numRef>
          </cat>
          <val>
            <numRef>
              <f>'指标计算'!$L$5:$L$16</f>
            </numRef>
          </val>
          <smooth val="0"/>
        </ser>
        <axId val="10"/>
        <axId val="100"/>
      </lineChart>
      <lineChart>
        <grouping val="standard"/>
        <ser>
          <idx val="1"/>
          <order val="1"/>
          <tx>
            <v>CTR（链接）</v>
          </tx>
          <spPr>
            <a:ln xmlns:a="http://schemas.openxmlformats.org/drawingml/2006/main" w="22000">
              <a:solidFill>
                <a:srgbClr val="2D5BE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'指标计算'!$D$5:$D$16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%" sourceLinked="0"/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numFmt formatCode="0.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⑦ 各广告系列 ROAS</a:t>
            </a:r>
          </a:p>
        </rich>
      </tx>
    </title>
    <plotArea>
      <barChart>
        <barDir val="bar"/>
        <grouping val="clustered"/>
        <ser>
          <idx val="0"/>
          <order val="0"/>
          <tx>
            <v>ROAS</v>
          </tx>
          <spPr>
            <a:solidFill xmlns:a="http://schemas.openxmlformats.org/drawingml/2006/main">
              <a:srgbClr val="2D5BE3"/>
            </a:solidFill>
            <a:ln xmlns:a="http://schemas.openxmlformats.org/drawingml/2006/main">
              <a:solidFill>
                <a:srgbClr val="2D5BE3"/>
              </a:solidFill>
              <a:prstDash val="solid"/>
            </a:ln>
          </spPr>
          <cat>
            <numRef>
              <f>'广告系列对比'!$A$5:$A$9</f>
            </numRef>
          </cat>
          <val>
            <numRef>
              <f>'广告系列对比'!$L$5:$L$9</f>
            </numRef>
          </val>
        </ser>
        <dLbls>
          <numFmt formatCode="0.0&quot;x&quot;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axMin"/>
        </scaling>
        <delete val="0"/>
        <axPos val="l"/>
        <numFmt formatCode="0.0&quot;x&quot;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⑧ 花费分布（按广告系列）</a:t>
            </a:r>
          </a:p>
        </rich>
      </tx>
    </title>
    <plotArea>
      <pieChart>
        <varyColors val="1"/>
        <ser>
          <idx val="0"/>
          <order val="0"/>
          <tx>
            <v>费用</v>
          </tx>
          <spPr>
            <a:ln xmlns:a="http://schemas.openxmlformats.org/drawingml/2006/main">
              <a:prstDash val="solid"/>
            </a:ln>
          </spPr>
          <cat>
            <numRef>
              <f>'广告系列对比'!$A$5:$A$9</f>
            </numRef>
          </cat>
          <val>
            <numRef>
              <f>'广告系列对比'!$C$5:$C$9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/Relationships>
</file>

<file path=xl/drawings/drawing1.xml><?xml version="1.0" encoding="utf-8"?>
<wsDr xmlns="http://schemas.openxmlformats.org/drawingml/2006/spreadsheetDrawing">
  <oneCellAnchor>
    <from>
      <col>1</col>
      <colOff>0</colOff>
      <row>18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38</row>
      <rowOff>0</rowOff>
    </from>
    <ext cx="5580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38</row>
      <rowOff>0</rowOff>
    </from>
    <ext cx="5580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58</row>
      <rowOff>0</rowOff>
    </from>
    <ext cx="5580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9</col>
      <colOff>0</colOff>
      <row>58</row>
      <rowOff>0</rowOff>
    </from>
    <ext cx="5580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1</col>
      <colOff>0</colOff>
      <row>78</row>
      <rowOff>0</rowOff>
    </from>
    <ext cx="5580000" cy="2592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9</col>
      <colOff>0</colOff>
      <row>78</row>
      <rowOff>0</rowOff>
    </from>
    <ext cx="5580000" cy="2592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92" customWidth="1" min="3" max="3"/>
  </cols>
  <sheetData>
    <row r="1" ht="28" customHeight="1">
      <c r="A1" s="1" t="inlineStr">
        <is>
          <t>Meta 广告数据分析模板</t>
        </is>
      </c>
    </row>
    <row r="2">
      <c r="A2" s="2" t="inlineStr">
        <is>
          <t>毕瑞出海 berightdigital.com · 表内是示例数据，换成你自己的数据后，计算表和看板会自动更新</t>
        </is>
      </c>
    </row>
    <row r="4" ht="17.5" customHeight="1">
      <c r="B4" s="3" t="inlineStr">
        <is>
          <t>三步上手</t>
        </is>
      </c>
    </row>
    <row r="5" ht="17.5" customHeight="1">
      <c r="B5" s="4" t="inlineStr">
        <is>
          <t>第 1 步</t>
        </is>
      </c>
      <c r="C5" s="5" t="inlineStr">
        <is>
          <t>在「目标与假设」填你的毛利率和目标值（黄色格子）。</t>
        </is>
      </c>
    </row>
    <row r="6" ht="32" customHeight="1">
      <c r="B6" s="4" t="inlineStr">
        <is>
          <t>第 2 步</t>
        </is>
      </c>
      <c r="C6" s="5" t="inlineStr">
        <is>
          <t>从 Meta 广告管理工具导出月度数据，覆盖「月度数据」里的示例数字：黄色列必填，灰色列选填，不填也不影响主要图表。</t>
        </is>
      </c>
    </row>
    <row r="7" ht="17.5" customHeight="1">
      <c r="B7" s="4" t="inlineStr">
        <is>
          <t>第 3 步</t>
        </is>
      </c>
      <c r="C7" s="5" t="inlineStr">
        <is>
          <t>（可选）在「广告系列对比」填各广告系列 / 广告组的数据，看哪些在赚钱、哪些在烧钱。</t>
        </is>
      </c>
    </row>
    <row r="8" ht="32" customHeight="1">
      <c r="B8" s="4" t="inlineStr">
        <is>
          <t>然后</t>
        </is>
      </c>
      <c r="C8" s="5" t="inlineStr">
        <is>
          <t>打开「看板」：顶部选择要看的月份，关键指标、环比、达标状态和本月诊断会自动计算，下方 8 张图表同步更新。</t>
        </is>
      </c>
    </row>
    <row r="9" ht="17.5" customHeight="1"/>
    <row r="10" ht="17.5" customHeight="1">
      <c r="B10" s="3" t="inlineStr">
        <is>
          <t>颜色说明</t>
        </is>
      </c>
    </row>
    <row r="11" ht="17.5" customHeight="1">
      <c r="B11" s="6" t="inlineStr">
        <is>
          <t>黄色底 · 蓝色字</t>
        </is>
      </c>
      <c r="C11" s="5" t="inlineStr">
        <is>
          <t>必填输入。主要图表和核心指标都靠这些数据。</t>
        </is>
      </c>
    </row>
    <row r="12" ht="17.5" customHeight="1">
      <c r="B12" s="7" t="inlineStr">
        <is>
          <t>灰色底 · 蓝色字</t>
        </is>
      </c>
      <c r="C12" s="5" t="inlineStr">
        <is>
          <t>选填输入。有数据就填，没有可以留空。</t>
        </is>
      </c>
    </row>
    <row r="13" ht="17.5" customHeight="1">
      <c r="B13" s="4" t="inlineStr">
        <is>
          <t>白色底 · 黑色字</t>
        </is>
      </c>
      <c r="C13" s="5" t="inlineStr">
        <is>
          <t>公式自动计算，请不要手动改。</t>
        </is>
      </c>
    </row>
    <row r="14" ht="17.5" customHeight="1">
      <c r="B14" s="4" t="inlineStr">
        <is>
          <t>红 / 橙 / 灰标签</t>
        </is>
      </c>
      <c r="C14" s="5" t="inlineStr">
        <is>
          <t>「指标清单」里的重要程度：核心（必须看）/ 建议（有条件就看）/ 可选（特定场景才用）。</t>
        </is>
      </c>
    </row>
    <row r="15" ht="17.5" customHeight="1"/>
    <row r="16" ht="17.5" customHeight="1">
      <c r="B16" s="3" t="inlineStr">
        <is>
          <t>新手先盯住这 6 个指标</t>
        </is>
      </c>
    </row>
    <row r="17" ht="32" customHeight="1">
      <c r="B17" s="4" t="inlineStr">
        <is>
          <t>① ROAS（购物转化价值 ÷ 花费）</t>
        </is>
      </c>
      <c r="C17" s="5" t="inlineStr">
        <is>
          <t>每花 1 美元带回多少销售额。先和盈亏平衡 ROAS（= 1 ÷ 毛利率）比，低于它就是亏钱。Meta 后台对应「购物广告支出回报率」。</t>
        </is>
      </c>
    </row>
    <row r="18" ht="17.5" customHeight="1">
      <c r="B18" s="4" t="inlineStr">
        <is>
          <t>② 单次购物费用（CPA）</t>
        </is>
      </c>
      <c r="C18" s="5" t="inlineStr">
        <is>
          <t>拿到一个订单花多少钱，和你能接受的获客成本比。</t>
        </is>
      </c>
    </row>
    <row r="19" ht="17.5" customHeight="1">
      <c r="B19" s="4" t="inlineStr">
        <is>
          <t>③ CPM（千次展示费用）</t>
        </is>
      </c>
      <c r="C19" s="5" t="inlineStr">
        <is>
          <t>Meta 按展示竞价，CPM 是流量成本的源头。旺季上涨很正常，要看 ROAS 能不能扛住。</t>
        </is>
      </c>
    </row>
    <row r="20" ht="32" customHeight="1">
      <c r="B20" s="4" t="inlineStr">
        <is>
          <t>④ CTR（链接点击率）</t>
        </is>
      </c>
      <c r="C20" s="5" t="inlineStr">
        <is>
          <t>看到广告的人里有多少点了链接，反映素材和文案吸引力。注意看「链接」而不是「全部」，后者含点赞、展开等。</t>
        </is>
      </c>
    </row>
    <row r="21" ht="17.5" customHeight="1">
      <c r="B21" s="4" t="inlineStr">
        <is>
          <t>⑤ 频次</t>
        </is>
      </c>
      <c r="C21" s="5" t="inlineStr">
        <is>
          <t>每个人平均看到几次。持续升高、同时 CTR 下降，通常是素材疲劳或受众太窄。</t>
        </is>
      </c>
    </row>
    <row r="22" ht="17.5" customHeight="1">
      <c r="B22" s="4" t="inlineStr">
        <is>
          <t>⑥ 3 秒播放率（钩子率）</t>
        </is>
      </c>
      <c r="C22" s="5" t="inlineStr">
        <is>
          <t>视频广告前 3 秒留住人的比例，等于 3 秒视频播放次数 ÷ 展示次数。偏低说明开头不够抓人。</t>
        </is>
      </c>
    </row>
    <row r="23" ht="17.5" customHeight="1"/>
    <row r="24" ht="32" customHeight="1">
      <c r="B24" s="3" t="inlineStr">
        <is>
          <t>从 Meta 广告管理工具导出数据</t>
        </is>
      </c>
    </row>
    <row r="25" ht="32" customHeight="1">
      <c r="B25" s="4" t="inlineStr">
        <is>
          <t>路径</t>
        </is>
      </c>
      <c r="C25" s="5" t="inlineStr">
        <is>
          <t>广告管理工具 →「广告报告」→ 新建报告 → 细分选「时间 → 月」→ 指标里勾选下面的列 → 导出 CSV / Excel。</t>
        </is>
      </c>
    </row>
    <row r="26" ht="32" customHeight="1">
      <c r="B26" s="4" t="inlineStr">
        <is>
          <t>需要的列</t>
        </is>
      </c>
      <c r="C26" s="5" t="inlineStr">
        <is>
          <t>花费金额、展示次数、覆盖人数、链接点击量、购物次数、购物转化价值；选填：点击量（全部）、加入购物车、发起结账、3 秒视频播放次数、视频播放至 75%。</t>
        </is>
      </c>
    </row>
    <row r="27" ht="32" customHeight="1">
      <c r="B27" s="4" t="inlineStr">
        <is>
          <t>注意</t>
        </is>
      </c>
      <c r="C27" s="5" t="inlineStr">
        <is>
          <t>不同归因设置（如点击后 7 天 + 浏览后 1 天）数字差异很大，全年请固定用同一种归因设置。购物数据依赖 Pixel / 转化 API 正确回传。</t>
        </is>
      </c>
    </row>
    <row r="28" ht="17.5" customHeight="1"/>
    <row r="29" ht="17.5" customHeight="1">
      <c r="B29" s="3" t="inlineStr">
        <is>
          <t>工作表一览</t>
        </is>
      </c>
    </row>
    <row r="30" ht="17.5" customHeight="1">
      <c r="B30" s="4" t="inlineStr">
        <is>
          <t>目标与假设</t>
        </is>
      </c>
      <c r="C30" s="5" t="inlineStr">
        <is>
          <t>毛利率、目标值等设置，计算和看板都引用这里。</t>
        </is>
      </c>
    </row>
    <row r="31" ht="17.5" customHeight="1">
      <c r="B31" s="4" t="inlineStr">
        <is>
          <t>月度数据</t>
        </is>
      </c>
      <c r="C31" s="5" t="inlineStr">
        <is>
          <t>12 个月的原始数据（输入）。</t>
        </is>
      </c>
    </row>
    <row r="32" ht="17.5" customHeight="1">
      <c r="B32" s="4" t="inlineStr">
        <is>
          <t>广告系列对比</t>
        </is>
      </c>
      <c r="C32" s="5" t="inlineStr">
        <is>
          <t>各广告系列 / 广告组的数据（输入），自动算出效率指标、花费占比和判断。</t>
        </is>
      </c>
    </row>
    <row r="33" ht="17.5" customHeight="1">
      <c r="B33" s="4" t="inlineStr">
        <is>
          <t>指标计算</t>
        </is>
      </c>
      <c r="C33" s="5" t="inlineStr">
        <is>
          <t>由月度数据自动算出各项比率、成本、回报和达标状态（公式，勿改）。</t>
        </is>
      </c>
    </row>
    <row r="34" ht="17.5" customHeight="1">
      <c r="B34" s="4" t="inlineStr">
        <is>
          <t>看板</t>
        </is>
      </c>
      <c r="C34" s="5" t="inlineStr">
        <is>
          <t>月份选择 + 关键指标 + 本月诊断 + 8 张图表，每张图下方有「怎么看」。</t>
        </is>
      </c>
    </row>
    <row r="35" ht="17.5" customHeight="1">
      <c r="B35" s="4" t="inlineStr">
        <is>
          <t>指标清单</t>
        </is>
      </c>
      <c r="C35" s="5" t="inlineStr">
        <is>
          <t>Meta广告全部 58 个指标，标注重要程度和新手提示，可按重要程度筛选。</t>
        </is>
      </c>
    </row>
    <row r="36" ht="17.5" customHeight="1"/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9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2" customWidth="1" min="2" max="2"/>
    <col width="13" customWidth="1" min="3" max="3"/>
    <col width="13" customWidth="1" min="4" max="4"/>
    <col width="11" customWidth="1" min="5" max="5"/>
    <col width="13" customWidth="1" min="6" max="6"/>
    <col width="13" customWidth="1" min="7" max="7"/>
    <col width="11" customWidth="1" min="8" max="8"/>
    <col width="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3" customWidth="1" min="18" max="18"/>
    <col width="16" customWidth="1" min="19" max="19"/>
    <col width="13" customWidth="1" min="20" max="20"/>
    <col width="12" customWidth="1" min="21" max="21"/>
  </cols>
  <sheetData>
    <row r="1" ht="30" customHeight="1">
      <c r="A1" s="8" t="inlineStr">
        <is>
          <t>Meta 广告看板</t>
        </is>
      </c>
    </row>
    <row r="2">
      <c r="A2" s="2" t="inlineStr">
        <is>
          <t>先在 C4 选月份，关键指标、达标状态、本月诊断和漏斗图会自动切换；其他图表展示全年趋势。</t>
        </is>
      </c>
    </row>
    <row r="4">
      <c r="B4" s="9" t="inlineStr">
        <is>
          <t>选择月份 ▸</t>
        </is>
      </c>
      <c r="C4" s="10" t="inlineStr">
        <is>
          <t>12月</t>
        </is>
      </c>
      <c r="D4" s="11">
        <f>IFERROR(MATCH(C4,'月度数据'!$A$6:$A$17,0),12)</f>
        <v/>
      </c>
      <c r="E4" s="12" t="inlineStr">
        <is>
          <t>← 点格子右侧下拉箭头切换</t>
        </is>
      </c>
    </row>
    <row r="6">
      <c r="B6" s="13" t="inlineStr">
        <is>
          <t>关键指标</t>
        </is>
      </c>
      <c r="C6" s="13" t="inlineStr">
        <is>
          <t>本月</t>
        </is>
      </c>
      <c r="D6" s="13" t="inlineStr">
        <is>
          <t>上月</t>
        </is>
      </c>
      <c r="E6" s="13" t="inlineStr">
        <is>
          <t>环比</t>
        </is>
      </c>
      <c r="F6" s="13" t="inlineStr">
        <is>
          <t>全年</t>
        </is>
      </c>
      <c r="G6" s="13" t="inlineStr">
        <is>
          <t>目标</t>
        </is>
      </c>
      <c r="H6" s="13" t="inlineStr">
        <is>
          <t>状态</t>
        </is>
      </c>
      <c r="J6" s="14" t="inlineStr">
        <is>
          <t>本月一句话诊断</t>
        </is>
      </c>
      <c r="S6" s="13" t="inlineStr">
        <is>
          <t>本月漏斗（图表数据）</t>
        </is>
      </c>
      <c r="T6" s="13" t="inlineStr">
        <is>
          <t>数量</t>
        </is>
      </c>
      <c r="U6" s="13" t="inlineStr">
        <is>
          <t>环节转化率</t>
        </is>
      </c>
    </row>
    <row r="7">
      <c r="B7" s="15" t="inlineStr">
        <is>
          <t>花费金额</t>
        </is>
      </c>
      <c r="C7" s="16">
        <f>INDEX('月度数据'!$B$6:$B$17,$D$4)</f>
        <v/>
      </c>
      <c r="D7" s="17">
        <f>IF($D$4=1,"-",INDEX('月度数据'!$B$6:$B$17,$D$4-1))</f>
        <v/>
      </c>
      <c r="E7" s="18">
        <f>IF($D$4=1,"-",IFERROR(C7/D7-1,"-"))</f>
        <v/>
      </c>
      <c r="F7" s="17">
        <f>'月度数据'!B18</f>
        <v/>
      </c>
      <c r="G7" s="17" t="inlineStr">
        <is>
          <t>-</t>
        </is>
      </c>
      <c r="H7" s="19">
        <f>"-"</f>
        <v/>
      </c>
      <c r="J7" s="20">
        <f>IF(INDEX('指标计算'!$P$5:$P$16,$D$4)="亏损","⚠ ROAS 低于盈亏平衡线，广告在亏钱：先看是 CPM 变贵了还是购物转化率掉了，再决定调受众、换素材还是优化落地页。",IF(INDEX('指标计算'!$P$5:$P$16,$D$4)="保本","ROAS 在保本和目标之间：能回本但利润薄，优先关掉表现差的广告组和素材。","✓ ROAS 达标：可以在不降 ROAS 的前提下每次加 20% 左右预算。"))&amp;IF(INDEX('指标计算'!$C$5:$C$16,$D$4)&gt;'目标与假设'!$B$11," 频次超过警戒线，素材可能疲劳：上新素材或扩大受众。","")&amp;IF(INDEX('指标计算'!$D$5:$D$16,$D$4)&lt;'目标与假设'!$B$10," 链接点击率低于目标，优先优化视频前 3 秒和主文案。","")</f>
        <v/>
      </c>
      <c r="S7" s="21" t="inlineStr">
        <is>
          <t>链接点击量</t>
        </is>
      </c>
      <c r="T7" s="22">
        <f>INDEX('月度数据'!$E$6:$E$17,$D$4)</f>
        <v/>
      </c>
      <c r="U7" s="18" t="inlineStr">
        <is>
          <t>-</t>
        </is>
      </c>
    </row>
    <row r="8">
      <c r="B8" s="15" t="inlineStr">
        <is>
          <t>购物转化价值</t>
        </is>
      </c>
      <c r="C8" s="16">
        <f>INDEX('月度数据'!$G$6:$G$17,$D$4)</f>
        <v/>
      </c>
      <c r="D8" s="17">
        <f>IF($D$4=1,"-",INDEX('月度数据'!$G$6:$G$17,$D$4-1))</f>
        <v/>
      </c>
      <c r="E8" s="18">
        <f>IF($D$4=1,"-",IFERROR(C8/D8-1,"-"))</f>
        <v/>
      </c>
      <c r="F8" s="17">
        <f>'月度数据'!G18</f>
        <v/>
      </c>
      <c r="G8" s="17" t="inlineStr">
        <is>
          <t>-</t>
        </is>
      </c>
      <c r="H8" s="19">
        <f>"-"</f>
        <v/>
      </c>
      <c r="S8" s="21" t="inlineStr">
        <is>
          <t>加入购物车</t>
        </is>
      </c>
      <c r="T8" s="22">
        <f>INDEX('月度数据'!$I$6:$I$17,$D$4)</f>
        <v/>
      </c>
      <c r="U8" s="18">
        <f>IFERROR(T8/T7,0)</f>
        <v/>
      </c>
    </row>
    <row r="9">
      <c r="B9" s="15" t="inlineStr">
        <is>
          <t>ROAS ★</t>
        </is>
      </c>
      <c r="C9" s="23">
        <f>INDEX('指标计算'!$H$5:$H$16,$D$4)</f>
        <v/>
      </c>
      <c r="D9" s="24">
        <f>IF($D$4=1,"-",INDEX('指标计算'!$H$5:$H$16,$D$4-1))</f>
        <v/>
      </c>
      <c r="E9" s="18">
        <f>IF($D$4=1,"-",IFERROR(C9/D9-1,"-"))</f>
        <v/>
      </c>
      <c r="F9" s="24">
        <f>'指标计算'!H17</f>
        <v/>
      </c>
      <c r="G9" s="24">
        <f>'目标与假设'!$B$8</f>
        <v/>
      </c>
      <c r="H9" s="19">
        <f>IF(C9&gt;=G9,"达标","未达标")</f>
        <v/>
      </c>
      <c r="S9" s="21" t="inlineStr">
        <is>
          <t>发起结账</t>
        </is>
      </c>
      <c r="T9" s="22">
        <f>INDEX('月度数据'!$J$6:$J$17,$D$4)</f>
        <v/>
      </c>
      <c r="U9" s="18">
        <f>IFERROR(T9/T8,0)</f>
        <v/>
      </c>
    </row>
    <row r="10">
      <c r="B10" s="15" t="inlineStr">
        <is>
          <t>购物次数</t>
        </is>
      </c>
      <c r="C10" s="25">
        <f>INDEX('月度数据'!$F$6:$F$17,$D$4)</f>
        <v/>
      </c>
      <c r="D10" s="22">
        <f>IF($D$4=1,"-",INDEX('月度数据'!$F$6:$F$17,$D$4-1))</f>
        <v/>
      </c>
      <c r="E10" s="18">
        <f>IF($D$4=1,"-",IFERROR(C10/D10-1,"-"))</f>
        <v/>
      </c>
      <c r="F10" s="22">
        <f>'月度数据'!F18</f>
        <v/>
      </c>
      <c r="G10" s="22" t="inlineStr">
        <is>
          <t>-</t>
        </is>
      </c>
      <c r="H10" s="19">
        <f>"-"</f>
        <v/>
      </c>
      <c r="S10" s="21" t="inlineStr">
        <is>
          <t>购物次数</t>
        </is>
      </c>
      <c r="T10" s="22">
        <f>INDEX('月度数据'!$F$6:$F$17,$D$4)</f>
        <v/>
      </c>
      <c r="U10" s="18">
        <f>IFERROR(T10/T9,0)</f>
        <v/>
      </c>
    </row>
    <row r="11">
      <c r="B11" s="15" t="inlineStr">
        <is>
          <t>单次购物费用 CPA ★</t>
        </is>
      </c>
      <c r="C11" s="26">
        <f>INDEX('指标计算'!$G$5:$G$16,$D$4)</f>
        <v/>
      </c>
      <c r="D11" s="27">
        <f>IF($D$4=1,"-",INDEX('指标计算'!$G$5:$G$16,$D$4-1))</f>
        <v/>
      </c>
      <c r="E11" s="18">
        <f>IF($D$4=1,"-",IFERROR(C11/D11-1,"-"))</f>
        <v/>
      </c>
      <c r="F11" s="27">
        <f>'指标计算'!G17</f>
        <v/>
      </c>
      <c r="G11" s="27">
        <f>'目标与假设'!$B$9</f>
        <v/>
      </c>
      <c r="H11" s="19">
        <f>IF(C11&lt;=G11,"达标","未达标")</f>
        <v/>
      </c>
      <c r="S11" s="12" t="inlineStr">
        <is>
          <t>环节转化率 = 本步 ÷ 上一步</t>
        </is>
      </c>
    </row>
    <row r="12">
      <c r="B12" s="15" t="inlineStr">
        <is>
          <t>CPM ★</t>
        </is>
      </c>
      <c r="C12" s="26">
        <f>INDEX('指标计算'!$B$5:$B$16,$D$4)</f>
        <v/>
      </c>
      <c r="D12" s="27">
        <f>IF($D$4=1,"-",INDEX('指标计算'!$B$5:$B$16,$D$4-1))</f>
        <v/>
      </c>
      <c r="E12" s="18">
        <f>IF($D$4=1,"-",IFERROR(C12/D12-1,"-"))</f>
        <v/>
      </c>
      <c r="F12" s="27">
        <f>'指标计算'!B17</f>
        <v/>
      </c>
      <c r="G12" s="27" t="inlineStr">
        <is>
          <t>-</t>
        </is>
      </c>
      <c r="H12" s="19">
        <f>"-"</f>
        <v/>
      </c>
      <c r="J12" s="28" t="inlineStr">
        <is>
          <t>颜色</t>
        </is>
      </c>
    </row>
    <row r="13">
      <c r="B13" s="15" t="inlineStr">
        <is>
          <t>CTR（链接）★</t>
        </is>
      </c>
      <c r="C13" s="29">
        <f>INDEX('指标计算'!$D$5:$D$16,$D$4)</f>
        <v/>
      </c>
      <c r="D13" s="30">
        <f>IF($D$4=1,"-",INDEX('指标计算'!$D$5:$D$16,$D$4-1))</f>
        <v/>
      </c>
      <c r="E13" s="18">
        <f>IF($D$4=1,"-",IFERROR(C13/D13-1,"-"))</f>
        <v/>
      </c>
      <c r="F13" s="30">
        <f>'指标计算'!D17</f>
        <v/>
      </c>
      <c r="G13" s="30">
        <f>'目标与假设'!$B$10</f>
        <v/>
      </c>
      <c r="H13" s="19">
        <f>IF(C13&gt;=G13,"达标","未达标")</f>
        <v/>
      </c>
      <c r="J13" s="31" t="inlineStr">
        <is>
          <t>达标 = 达到「目标与假设」里的目标值；未达标 = 没达到。黄色格子可以修改。</t>
        </is>
      </c>
    </row>
    <row r="14">
      <c r="B14" s="15" t="inlineStr">
        <is>
          <t>频次 ★</t>
        </is>
      </c>
      <c r="C14" s="32">
        <f>INDEX('指标计算'!$C$5:$C$16,$D$4)</f>
        <v/>
      </c>
      <c r="D14" s="33">
        <f>IF($D$4=1,"-",INDEX('指标计算'!$C$5:$C$16,$D$4-1))</f>
        <v/>
      </c>
      <c r="E14" s="18">
        <f>IF($D$4=1,"-",IFERROR(C14/D14-1,"-"))</f>
        <v/>
      </c>
      <c r="F14" s="33">
        <f>'指标计算'!C17</f>
        <v/>
      </c>
      <c r="G14" s="33">
        <f>'目标与假设'!$B$11</f>
        <v/>
      </c>
      <c r="H14" s="19">
        <f>IF(C14&lt;=G14,"达标","未达标")</f>
        <v/>
      </c>
    </row>
    <row r="15">
      <c r="B15" s="15" t="inlineStr">
        <is>
          <t>3 秒播放率 ★</t>
        </is>
      </c>
      <c r="C15" s="34">
        <f>INDEX('指标计算'!$L$5:$L$16,$D$4)</f>
        <v/>
      </c>
      <c r="D15" s="18">
        <f>IF($D$4=1,"-",INDEX('指标计算'!$L$5:$L$16,$D$4-1))</f>
        <v/>
      </c>
      <c r="E15" s="18">
        <f>IF($D$4=1,"-",IFERROR(C15/D15-1,"-"))</f>
        <v/>
      </c>
      <c r="F15" s="18">
        <f>'指标计算'!L17</f>
        <v/>
      </c>
      <c r="G15" s="18">
        <f>'目标与假设'!$B$12</f>
        <v/>
      </c>
      <c r="H15" s="19">
        <f>IF(C15&gt;=G15,"达标","未达标")</f>
        <v/>
      </c>
    </row>
    <row r="16">
      <c r="B16" s="15" t="inlineStr">
        <is>
          <t>毛利（扣广告费后）</t>
        </is>
      </c>
      <c r="C16" s="16">
        <f>INDEX('指标计算'!$J$5:$J$16,$D$4)</f>
        <v/>
      </c>
      <c r="D16" s="17">
        <f>IF($D$4=1,"-",INDEX('指标计算'!$J$5:$J$16,$D$4-1))</f>
        <v/>
      </c>
      <c r="E16" s="18">
        <f>IF($D$4=1,"-",IFERROR(C16/D16-1,"-"))</f>
        <v/>
      </c>
      <c r="F16" s="17">
        <f>'指标计算'!J17</f>
        <v/>
      </c>
      <c r="G16" s="17" t="inlineStr">
        <is>
          <t>-</t>
        </is>
      </c>
      <c r="H16" s="19">
        <f>"-"</f>
        <v/>
      </c>
    </row>
    <row r="17">
      <c r="B17" s="12" t="inlineStr">
        <is>
          <t>★ = 新手优先看的核心指标。频次的「目标」是警戒线，低于它为达标。</t>
        </is>
      </c>
    </row>
    <row r="34">
      <c r="B34" s="31" t="inlineStr">
        <is>
          <t>怎么看：两根柱子差距越大越好。旺季花费上涨是正常的，要看转化价值是否同步上涨。</t>
        </is>
      </c>
      <c r="J34" s="31" t="inlineStr">
        <is>
          <t>怎么看：蓝线是实际 ROAS，绿虚线是目标，红虚线是盈亏平衡线（1 ÷ 毛利率）。蓝线落到红线以下的月份要重点复盘。</t>
        </is>
      </c>
    </row>
    <row r="35"/>
    <row r="36"/>
    <row r="37"/>
    <row r="54">
      <c r="B54" s="31" t="inlineStr">
        <is>
          <t>怎么看：CPM 是买曝光的价格，CPC 是买点击的价格。CPM 涨而 CPC 没涨，说明素材点击率在撑着；两个一起涨，要准备好 ROAS 下滑。</t>
        </is>
      </c>
      <c r="J54" s="31" t="inlineStr">
        <is>
          <t>怎么看：频次越过红虚线，同一批人看了太多次，CTR 往往会跟着下降。对照图⑥一起看，判断要不要换素材或扩大受众。</t>
        </is>
      </c>
    </row>
    <row r="55"/>
    <row r="56"/>
    <row r="57"/>
    <row r="74">
      <c r="B74" s="31" t="inlineStr">
        <is>
          <t>怎么看：从链接点击到购物逐步缩小，看板右侧「本月漏斗」表有每一步的转化率。加购多、结账少，查运费和结账流程；点击多、加购少，查落地页和价格。</t>
        </is>
      </c>
      <c r="J74" s="31" t="inlineStr">
        <is>
          <t>怎么看：3 秒播放率反映开头能不能留住人，CTR 反映看完愿不愿意点。两条线一起往下走，基本就是素材疲劳了。</t>
        </is>
      </c>
    </row>
    <row r="75"/>
    <row r="76"/>
    <row r="77"/>
    <row r="94">
      <c r="B94" s="31" t="inlineStr">
        <is>
          <t>怎么看：比较各广告系列的 ROAS。低于盈亏平衡线的系列先排查受众和素材；再营销 ROAS 高是常态，不代表可以无限加预算。</t>
        </is>
      </c>
      <c r="J94" s="31" t="inlineStr">
        <is>
          <t>怎么看：和「广告系列对比」表的价值占比一起看。花费占比大、价值占比小的系列是优化重点。</t>
        </is>
      </c>
    </row>
    <row r="95"/>
    <row r="96"/>
    <row r="97"/>
  </sheetData>
  <mergeCells count="10">
    <mergeCell ref="J74:Q77"/>
    <mergeCell ref="J94:Q97"/>
    <mergeCell ref="J7:Q10"/>
    <mergeCell ref="J34:Q37"/>
    <mergeCell ref="B94:H97"/>
    <mergeCell ref="B74:H77"/>
    <mergeCell ref="J54:Q57"/>
    <mergeCell ref="B34:H37"/>
    <mergeCell ref="B54:H57"/>
    <mergeCell ref="J13:Q14"/>
  </mergeCells>
  <conditionalFormatting sqref="H7:H16">
    <cfRule type="expression" priority="1" dxfId="0">
      <formula>H7="达标"</formula>
    </cfRule>
    <cfRule type="expression" priority="2" dxfId="1">
      <formula>H7="未达标"</formula>
    </cfRule>
  </conditionalFormatting>
  <dataValidations count="1">
    <dataValidation sqref="C4" showDropDown="0" showInputMessage="0" showErrorMessage="0" allowBlank="0" type="list">
      <formula1>='月度数据'!$A$6:$A$17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0" customWidth="1" min="3" max="3"/>
    <col width="72" customWidth="1" min="4" max="4"/>
  </cols>
  <sheetData>
    <row r="1" ht="28" customHeight="1">
      <c r="A1" s="1" t="inlineStr">
        <is>
          <t>目标与假设</t>
        </is>
      </c>
    </row>
    <row r="2">
      <c r="A2" s="2" t="inlineStr">
        <is>
          <t>黄色格子改成你自己的数字。所有计算和图表都会引用这里。</t>
        </is>
      </c>
    </row>
    <row r="4">
      <c r="A4" s="13" t="inlineStr">
        <is>
          <t>项目</t>
        </is>
      </c>
      <c r="B4" s="13" t="inlineStr">
        <is>
          <t>数值</t>
        </is>
      </c>
      <c r="C4" s="13" t="inlineStr">
        <is>
          <t>单位</t>
        </is>
      </c>
      <c r="D4" s="13" t="inlineStr">
        <is>
          <t>说明</t>
        </is>
      </c>
    </row>
    <row r="5" ht="17.5" customHeight="1">
      <c r="A5" s="15" t="inlineStr">
        <is>
          <t>币种</t>
        </is>
      </c>
      <c r="B5" s="35" t="inlineStr">
        <is>
          <t>USD</t>
        </is>
      </c>
      <c r="C5" s="19" t="inlineStr"/>
      <c r="D5" s="36" t="inlineStr">
        <is>
          <t>只作标注用。表内金额格式是美元，换币种可以改单元格格式。</t>
        </is>
      </c>
    </row>
    <row r="6" ht="32" customHeight="1">
      <c r="A6" s="15" t="inlineStr">
        <is>
          <t>毛利率</t>
        </is>
      </c>
      <c r="B6" s="37" t="n">
        <v>0.45</v>
      </c>
      <c r="C6" s="19" t="inlineStr">
        <is>
          <t>%</t>
        </is>
      </c>
      <c r="D6" s="36" t="inlineStr">
        <is>
          <t>扣除商品成本、运费、平台手续费后的毛利占售价的比例。决定盈亏平衡 ROAS，是最重要的假设。</t>
        </is>
      </c>
    </row>
    <row r="7" ht="17.5" customHeight="1">
      <c r="A7" s="15" t="inlineStr">
        <is>
          <t>盈亏平衡 ROAS</t>
        </is>
      </c>
      <c r="B7" s="38">
        <f>IFERROR(1/'目标与假设'!$B$6,0)</f>
        <v/>
      </c>
      <c r="C7" s="19" t="inlineStr">
        <is>
          <t>x</t>
        </is>
      </c>
      <c r="D7" s="36" t="inlineStr">
        <is>
          <t>等于 1 ÷ 毛利率。ROAS 低于这条线，广告带来的毛利不够付广告费。</t>
        </is>
      </c>
    </row>
    <row r="8" ht="17.5" customHeight="1">
      <c r="A8" s="15" t="inlineStr">
        <is>
          <t>目标 ROAS</t>
        </is>
      </c>
      <c r="B8" s="39" t="n">
        <v>2.5</v>
      </c>
      <c r="C8" s="19" t="inlineStr">
        <is>
          <t>x</t>
        </is>
      </c>
      <c r="D8" s="36" t="inlineStr">
        <is>
          <t>你希望达到的 ROAS，一般要高于盈亏平衡线，留出其他费用和利润空间。</t>
        </is>
      </c>
    </row>
    <row r="9" ht="17.5" customHeight="1">
      <c r="A9" s="15" t="inlineStr">
        <is>
          <t>目标 CPA</t>
        </is>
      </c>
      <c r="B9" s="40" t="n">
        <v>45</v>
      </c>
      <c r="C9" s="19" t="inlineStr">
        <is>
          <t>USD</t>
        </is>
      </c>
      <c r="D9" s="36" t="inlineStr">
        <is>
          <t>你愿意为一个订单付的最高广告费。</t>
        </is>
      </c>
    </row>
    <row r="10" ht="17.5" customHeight="1">
      <c r="A10" s="15" t="inlineStr">
        <is>
          <t>目标 CTR（链接）</t>
        </is>
      </c>
      <c r="B10" s="41" t="n">
        <v>0.01</v>
      </c>
      <c r="C10" s="19" t="inlineStr">
        <is>
          <t>%</t>
        </is>
      </c>
      <c r="D10" s="36" t="inlineStr">
        <is>
          <t>电商转化广告的参考目标，按你的行业调整。</t>
        </is>
      </c>
    </row>
    <row r="11" ht="32" customHeight="1">
      <c r="A11" s="15" t="inlineStr">
        <is>
          <t>频次警戒线</t>
        </is>
      </c>
      <c r="B11" s="42" t="n">
        <v>3</v>
      </c>
      <c r="C11" s="19" t="inlineStr">
        <is>
          <t>次</t>
        </is>
      </c>
      <c r="D11" s="36" t="inlineStr">
        <is>
          <t>按月统计的频次超过这个值，要留意素材疲劳。拉新受众可以设低一些，再营销可以高一些。</t>
        </is>
      </c>
    </row>
    <row r="12" ht="17.5" customHeight="1">
      <c r="A12" s="15" t="inlineStr">
        <is>
          <t>目标 3 秒播放率</t>
        </is>
      </c>
      <c r="B12" s="43" t="n">
        <v>0.25</v>
      </c>
      <c r="C12" s="19" t="inlineStr">
        <is>
          <t>%</t>
        </is>
      </c>
      <c r="D12" s="36" t="inlineStr">
        <is>
          <t>视频广告前 3 秒留存的参考目标。</t>
        </is>
      </c>
    </row>
    <row r="14">
      <c r="A14" s="28" t="inlineStr">
        <is>
          <t>示例数据说明</t>
        </is>
      </c>
    </row>
    <row r="15" ht="34" customHeight="1">
      <c r="A15" s="44" t="inlineStr">
        <is>
          <t>模板里的数字是虚构的跨境独立站示例（全年广告费约 11 万美元，以「购物」为成效目标，11 月黑五旺季 CPM 明显上涨、频次升高），只用来演示图表效果，不代表行业平均水平。</t>
        </is>
      </c>
    </row>
  </sheetData>
  <mergeCells count="1">
    <mergeCell ref="A15:D15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4" customWidth="1" min="7" max="7"/>
    <col width="13" customWidth="1" min="8" max="8"/>
    <col width="13" customWidth="1" min="9" max="9"/>
    <col width="13" customWidth="1" min="10" max="10"/>
    <col width="14" customWidth="1" min="11" max="11"/>
    <col width="13" customWidth="1" min="12" max="12"/>
  </cols>
  <sheetData>
    <row r="1" ht="28" customHeight="1">
      <c r="A1" s="1" t="inlineStr">
        <is>
          <t>月度数据（输入）</t>
        </is>
      </c>
    </row>
    <row r="2">
      <c r="A2" s="2" t="inlineStr">
        <is>
          <t>黄色列必填，灰色列选填。示例为 2026 年 1–12 月，直接覆盖即可。</t>
        </is>
      </c>
    </row>
    <row r="4" ht="34" customHeight="1">
      <c r="A4" s="13" t="inlineStr">
        <is>
          <t>月份</t>
        </is>
      </c>
      <c r="B4" s="13" t="inlineStr">
        <is>
          <t>花费金额</t>
        </is>
      </c>
      <c r="C4" s="13" t="inlineStr">
        <is>
          <t>展示次数</t>
        </is>
      </c>
      <c r="D4" s="13" t="inlineStr">
        <is>
          <t>覆盖人数</t>
        </is>
      </c>
      <c r="E4" s="13" t="inlineStr">
        <is>
          <t>链接点击量</t>
        </is>
      </c>
      <c r="F4" s="13" t="inlineStr">
        <is>
          <t>购物次数</t>
        </is>
      </c>
      <c r="G4" s="13" t="inlineStr">
        <is>
          <t>购物转化价值</t>
        </is>
      </c>
      <c r="H4" s="13" t="inlineStr">
        <is>
          <t>点击量（全部）</t>
        </is>
      </c>
      <c r="I4" s="13" t="inlineStr">
        <is>
          <t>加入购物车</t>
        </is>
      </c>
      <c r="J4" s="13" t="inlineStr">
        <is>
          <t>发起结账</t>
        </is>
      </c>
      <c r="K4" s="13" t="inlineStr">
        <is>
          <t>3 秒视频播放次数</t>
        </is>
      </c>
      <c r="L4" s="13" t="inlineStr">
        <is>
          <t>视频播放至 75%</t>
        </is>
      </c>
    </row>
    <row r="5">
      <c r="A5" s="45" t="inlineStr"/>
      <c r="B5" s="46" t="inlineStr">
        <is>
          <t>必填</t>
        </is>
      </c>
      <c r="C5" s="46" t="inlineStr">
        <is>
          <t>必填</t>
        </is>
      </c>
      <c r="D5" s="46" t="inlineStr">
        <is>
          <t>必填</t>
        </is>
      </c>
      <c r="E5" s="46" t="inlineStr">
        <is>
          <t>必填</t>
        </is>
      </c>
      <c r="F5" s="46" t="inlineStr">
        <is>
          <t>必填</t>
        </is>
      </c>
      <c r="G5" s="46" t="inlineStr">
        <is>
          <t>必填</t>
        </is>
      </c>
      <c r="H5" s="47" t="inlineStr">
        <is>
          <t>选填</t>
        </is>
      </c>
      <c r="I5" s="47" t="inlineStr">
        <is>
          <t>选填</t>
        </is>
      </c>
      <c r="J5" s="47" t="inlineStr">
        <is>
          <t>选填</t>
        </is>
      </c>
      <c r="K5" s="47" t="inlineStr">
        <is>
          <t>选填</t>
        </is>
      </c>
      <c r="L5" s="47" t="inlineStr">
        <is>
          <t>选填</t>
        </is>
      </c>
    </row>
    <row r="6">
      <c r="A6" s="48" t="inlineStr">
        <is>
          <t>1月</t>
        </is>
      </c>
      <c r="B6" s="49" t="n">
        <v>7803</v>
      </c>
      <c r="C6" s="50" t="n">
        <v>557357</v>
      </c>
      <c r="D6" s="50" t="n">
        <v>265408</v>
      </c>
      <c r="E6" s="50" t="n">
        <v>6410</v>
      </c>
      <c r="F6" s="50" t="n">
        <v>186</v>
      </c>
      <c r="G6" s="49" t="n">
        <v>20088</v>
      </c>
      <c r="H6" s="51" t="n">
        <v>13461</v>
      </c>
      <c r="I6" s="51" t="n">
        <v>805</v>
      </c>
      <c r="J6" s="51" t="n">
        <v>338</v>
      </c>
      <c r="K6" s="51" t="n">
        <v>150486</v>
      </c>
      <c r="L6" s="51" t="n">
        <v>28592</v>
      </c>
    </row>
    <row r="7">
      <c r="A7" s="48" t="inlineStr">
        <is>
          <t>2月</t>
        </is>
      </c>
      <c r="B7" s="49" t="n">
        <v>6984</v>
      </c>
      <c r="C7" s="50" t="n">
        <v>537231</v>
      </c>
      <c r="D7" s="50" t="n">
        <v>268616</v>
      </c>
      <c r="E7" s="50" t="n">
        <v>5910</v>
      </c>
      <c r="F7" s="50" t="n">
        <v>142</v>
      </c>
      <c r="G7" s="49" t="n">
        <v>14910</v>
      </c>
      <c r="H7" s="51" t="n">
        <v>12411</v>
      </c>
      <c r="I7" s="51" t="n">
        <v>614</v>
      </c>
      <c r="J7" s="51" t="n">
        <v>258</v>
      </c>
      <c r="K7" s="51" t="n">
        <v>139680</v>
      </c>
      <c r="L7" s="51" t="n">
        <v>26539</v>
      </c>
    </row>
    <row r="8">
      <c r="A8" s="48" t="inlineStr">
        <is>
          <t>3月</t>
        </is>
      </c>
      <c r="B8" s="49" t="n">
        <v>8181</v>
      </c>
      <c r="C8" s="50" t="n">
        <v>564207</v>
      </c>
      <c r="D8" s="50" t="n">
        <v>256458</v>
      </c>
      <c r="E8" s="50" t="n">
        <v>6770</v>
      </c>
      <c r="F8" s="50" t="n">
        <v>203</v>
      </c>
      <c r="G8" s="49" t="n">
        <v>22330</v>
      </c>
      <c r="H8" s="51" t="n">
        <v>14217</v>
      </c>
      <c r="I8" s="51" t="n">
        <v>879</v>
      </c>
      <c r="J8" s="51" t="n">
        <v>369</v>
      </c>
      <c r="K8" s="51" t="n">
        <v>157978</v>
      </c>
      <c r="L8" s="51" t="n">
        <v>30016</v>
      </c>
    </row>
    <row r="9">
      <c r="A9" s="48" t="inlineStr">
        <is>
          <t>4月</t>
        </is>
      </c>
      <c r="B9" s="49" t="n">
        <v>8892</v>
      </c>
      <c r="C9" s="50" t="n">
        <v>592800</v>
      </c>
      <c r="D9" s="50" t="n">
        <v>257739</v>
      </c>
      <c r="E9" s="50" t="n">
        <v>7114</v>
      </c>
      <c r="F9" s="50" t="n">
        <v>221</v>
      </c>
      <c r="G9" s="49" t="n">
        <v>24089</v>
      </c>
      <c r="H9" s="51" t="n">
        <v>14939</v>
      </c>
      <c r="I9" s="51" t="n">
        <v>957</v>
      </c>
      <c r="J9" s="51" t="n">
        <v>402</v>
      </c>
      <c r="K9" s="51" t="n">
        <v>165984</v>
      </c>
      <c r="L9" s="51" t="n">
        <v>31537</v>
      </c>
    </row>
    <row r="10">
      <c r="A10" s="48" t="inlineStr">
        <is>
          <t>5月</t>
        </is>
      </c>
      <c r="B10" s="49" t="n">
        <v>8820</v>
      </c>
      <c r="C10" s="50" t="n">
        <v>569032</v>
      </c>
      <c r="D10" s="50" t="n">
        <v>237097</v>
      </c>
      <c r="E10" s="50" t="n">
        <v>7113</v>
      </c>
      <c r="F10" s="50" t="n">
        <v>228</v>
      </c>
      <c r="G10" s="49" t="n">
        <v>25536</v>
      </c>
      <c r="H10" s="51" t="n">
        <v>14937</v>
      </c>
      <c r="I10" s="51" t="n">
        <v>988</v>
      </c>
      <c r="J10" s="51" t="n">
        <v>415</v>
      </c>
      <c r="K10" s="51" t="n">
        <v>165019</v>
      </c>
      <c r="L10" s="51" t="n">
        <v>31354</v>
      </c>
    </row>
    <row r="11">
      <c r="A11" s="48" t="inlineStr">
        <is>
          <t>6月</t>
        </is>
      </c>
      <c r="B11" s="49" t="n">
        <v>8806</v>
      </c>
      <c r="C11" s="50" t="n">
        <v>587067</v>
      </c>
      <c r="D11" s="50" t="n">
        <v>255247</v>
      </c>
      <c r="E11" s="50" t="n">
        <v>7045</v>
      </c>
      <c r="F11" s="50" t="n">
        <v>218</v>
      </c>
      <c r="G11" s="49" t="n">
        <v>24198</v>
      </c>
      <c r="H11" s="51" t="n">
        <v>14794</v>
      </c>
      <c r="I11" s="51" t="n">
        <v>943</v>
      </c>
      <c r="J11" s="51" t="n">
        <v>396</v>
      </c>
      <c r="K11" s="51" t="n">
        <v>164379</v>
      </c>
      <c r="L11" s="51" t="n">
        <v>31232</v>
      </c>
    </row>
    <row r="12">
      <c r="A12" s="48" t="inlineStr">
        <is>
          <t>7月</t>
        </is>
      </c>
      <c r="B12" s="49" t="n">
        <v>8019</v>
      </c>
      <c r="C12" s="50" t="n">
        <v>553034</v>
      </c>
      <c r="D12" s="50" t="n">
        <v>251379</v>
      </c>
      <c r="E12" s="50" t="n">
        <v>6360</v>
      </c>
      <c r="F12" s="50" t="n">
        <v>191</v>
      </c>
      <c r="G12" s="49" t="n">
        <v>20628</v>
      </c>
      <c r="H12" s="51" t="n">
        <v>13356</v>
      </c>
      <c r="I12" s="51" t="n">
        <v>826</v>
      </c>
      <c r="J12" s="51" t="n">
        <v>347</v>
      </c>
      <c r="K12" s="51" t="n">
        <v>149319</v>
      </c>
      <c r="L12" s="51" t="n">
        <v>28371</v>
      </c>
    </row>
    <row r="13">
      <c r="A13" s="48" t="inlineStr">
        <is>
          <t>8月</t>
        </is>
      </c>
      <c r="B13" s="49" t="n">
        <v>8721</v>
      </c>
      <c r="C13" s="50" t="n">
        <v>581400</v>
      </c>
      <c r="D13" s="50" t="n">
        <v>252783</v>
      </c>
      <c r="E13" s="50" t="n">
        <v>6977</v>
      </c>
      <c r="F13" s="50" t="n">
        <v>216</v>
      </c>
      <c r="G13" s="49" t="n">
        <v>23760</v>
      </c>
      <c r="H13" s="51" t="n">
        <v>14652</v>
      </c>
      <c r="I13" s="51" t="n">
        <v>936</v>
      </c>
      <c r="J13" s="51" t="n">
        <v>393</v>
      </c>
      <c r="K13" s="51" t="n">
        <v>156978</v>
      </c>
      <c r="L13" s="51" t="n">
        <v>29826</v>
      </c>
    </row>
    <row r="14">
      <c r="A14" s="48" t="inlineStr">
        <is>
          <t>9月</t>
        </is>
      </c>
      <c r="B14" s="49" t="n">
        <v>9166</v>
      </c>
      <c r="C14" s="50" t="n">
        <v>555515</v>
      </c>
      <c r="D14" s="50" t="n">
        <v>222206</v>
      </c>
      <c r="E14" s="50" t="n">
        <v>6944</v>
      </c>
      <c r="F14" s="50" t="n">
        <v>229</v>
      </c>
      <c r="G14" s="49" t="n">
        <v>25877</v>
      </c>
      <c r="H14" s="51" t="n">
        <v>14582</v>
      </c>
      <c r="I14" s="51" t="n">
        <v>990</v>
      </c>
      <c r="J14" s="51" t="n">
        <v>416</v>
      </c>
      <c r="K14" s="51" t="n">
        <v>155544</v>
      </c>
      <c r="L14" s="51" t="n">
        <v>29553</v>
      </c>
    </row>
    <row r="15">
      <c r="A15" s="48" t="inlineStr">
        <is>
          <t>10月</t>
        </is>
      </c>
      <c r="B15" s="49" t="n">
        <v>10454</v>
      </c>
      <c r="C15" s="50" t="n">
        <v>580778</v>
      </c>
      <c r="D15" s="50" t="n">
        <v>207421</v>
      </c>
      <c r="E15" s="50" t="n">
        <v>7550</v>
      </c>
      <c r="F15" s="50" t="n">
        <v>257</v>
      </c>
      <c r="G15" s="49" t="n">
        <v>28784</v>
      </c>
      <c r="H15" s="51" t="n">
        <v>15855</v>
      </c>
      <c r="I15" s="51" t="n">
        <v>1112</v>
      </c>
      <c r="J15" s="51" t="n">
        <v>467</v>
      </c>
      <c r="K15" s="51" t="n">
        <v>156810</v>
      </c>
      <c r="L15" s="51" t="n">
        <v>29794</v>
      </c>
    </row>
    <row r="16">
      <c r="A16" s="48" t="inlineStr">
        <is>
          <t>11月</t>
        </is>
      </c>
      <c r="B16" s="49" t="n">
        <v>14832</v>
      </c>
      <c r="C16" s="50" t="n">
        <v>618000</v>
      </c>
      <c r="D16" s="50" t="n">
        <v>158462</v>
      </c>
      <c r="E16" s="50" t="n">
        <v>8652</v>
      </c>
      <c r="F16" s="50" t="n">
        <v>363</v>
      </c>
      <c r="G16" s="49" t="n">
        <v>35937</v>
      </c>
      <c r="H16" s="51" t="n">
        <v>18169</v>
      </c>
      <c r="I16" s="51" t="n">
        <v>1571</v>
      </c>
      <c r="J16" s="51" t="n">
        <v>660</v>
      </c>
      <c r="K16" s="51" t="n">
        <v>148320</v>
      </c>
      <c r="L16" s="51" t="n">
        <v>22248</v>
      </c>
    </row>
    <row r="17">
      <c r="A17" s="48" t="inlineStr">
        <is>
          <t>12月</t>
        </is>
      </c>
      <c r="B17" s="49" t="n">
        <v>12348</v>
      </c>
      <c r="C17" s="50" t="n">
        <v>617400</v>
      </c>
      <c r="D17" s="50" t="n">
        <v>187091</v>
      </c>
      <c r="E17" s="50" t="n">
        <v>7409</v>
      </c>
      <c r="F17" s="50" t="n">
        <v>282</v>
      </c>
      <c r="G17" s="49" t="n">
        <v>29328</v>
      </c>
      <c r="H17" s="51" t="n">
        <v>15559</v>
      </c>
      <c r="I17" s="51" t="n">
        <v>1221</v>
      </c>
      <c r="J17" s="51" t="n">
        <v>513</v>
      </c>
      <c r="K17" s="51" t="n">
        <v>142002</v>
      </c>
      <c r="L17" s="51" t="n">
        <v>21300</v>
      </c>
    </row>
    <row r="18">
      <c r="A18" s="48" t="inlineStr">
        <is>
          <t>合计 / 平均</t>
        </is>
      </c>
      <c r="B18" s="52">
        <f>IFERROR(SUM(B6:B17),0)</f>
        <v/>
      </c>
      <c r="C18" s="53">
        <f>IFERROR(SUM(C6:C17),0)</f>
        <v/>
      </c>
      <c r="D18" s="53">
        <f>IFERROR(SUM(D6:D17),0)</f>
        <v/>
      </c>
      <c r="E18" s="53">
        <f>IFERROR(SUM(E6:E17),0)</f>
        <v/>
      </c>
      <c r="F18" s="53">
        <f>IFERROR(SUM(F6:F17),0)</f>
        <v/>
      </c>
      <c r="G18" s="52">
        <f>IFERROR(SUM(G6:G17),0)</f>
        <v/>
      </c>
      <c r="H18" s="53">
        <f>IFERROR(SUM(H6:H17),0)</f>
        <v/>
      </c>
      <c r="I18" s="53">
        <f>IFERROR(SUM(I6:I17),0)</f>
        <v/>
      </c>
      <c r="J18" s="53">
        <f>IFERROR(SUM(J6:J17),0)</f>
        <v/>
      </c>
      <c r="K18" s="53">
        <f>IFERROR(SUM(K6:K17),0)</f>
        <v/>
      </c>
      <c r="L18" s="53">
        <f>IFERROR(SUM(L6:L17),0)</f>
        <v/>
      </c>
    </row>
    <row r="20">
      <c r="A20" s="28" t="inlineStr">
        <is>
          <t>填写提示</t>
        </is>
      </c>
    </row>
    <row r="21">
      <c r="A21" s="54" t="inlineStr">
        <is>
          <t>· 覆盖人数按月统计。全年合计行的覆盖人数是各月相加，会比真实去重人数高，所以全年频次用各月平均。</t>
        </is>
      </c>
    </row>
    <row r="22">
      <c r="A22" s="54" t="inlineStr">
        <is>
          <t>· 没有投视频广告的，3 秒播放和 75% 播放两列留空即可。</t>
        </is>
      </c>
    </row>
    <row r="23">
      <c r="A23" s="54" t="inlineStr">
        <is>
          <t>· 「购物次数」和「购物转化价值」请用同一归因设置下的数据。</t>
        </is>
      </c>
    </row>
    <row r="24">
      <c r="A24" s="54" t="inlineStr">
        <is>
          <t>· 月份可以改成周（如「第 1 周」），行数不变，图表会跟着变。</t>
        </is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R2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9" customWidth="1" min="8" max="8"/>
    <col width="11" customWidth="1" min="9" max="9"/>
    <col width="13" customWidth="1" min="10" max="10"/>
    <col width="11" customWidth="1" min="11" max="11"/>
    <col width="11" customWidth="1" min="12" max="12"/>
    <col width="9" customWidth="1" min="13" max="13"/>
    <col width="10" customWidth="1" min="14" max="14"/>
    <col width="10" customWidth="1" min="15" max="15"/>
    <col width="11" customWidth="1" min="16" max="16"/>
    <col width="11" customWidth="1" min="17" max="17"/>
    <col width="11" customWidth="1" min="18" max="18"/>
  </cols>
  <sheetData>
    <row r="1" ht="28" customHeight="1">
      <c r="A1" s="1" t="inlineStr">
        <is>
          <t>指标计算（自动）</t>
        </is>
      </c>
    </row>
    <row r="2">
      <c r="A2" s="2" t="inlineStr">
        <is>
          <t>全部由「月度数据」和「目标与假设」计算，请不要手动修改。</t>
        </is>
      </c>
    </row>
    <row r="4" ht="34" customHeight="1">
      <c r="A4" s="13" t="inlineStr">
        <is>
          <t>月份</t>
        </is>
      </c>
      <c r="B4" s="13" t="inlineStr">
        <is>
          <t>CPM</t>
        </is>
      </c>
      <c r="C4" s="13" t="inlineStr">
        <is>
          <t>频次</t>
        </is>
      </c>
      <c r="D4" s="13" t="inlineStr">
        <is>
          <t>CTR（链接）</t>
        </is>
      </c>
      <c r="E4" s="13" t="inlineStr">
        <is>
          <t>CPC（链接）</t>
        </is>
      </c>
      <c r="F4" s="13" t="inlineStr">
        <is>
          <t>购物转化率</t>
        </is>
      </c>
      <c r="G4" s="13" t="inlineStr">
        <is>
          <t>单次购物费用 CPA</t>
        </is>
      </c>
      <c r="H4" s="13" t="inlineStr">
        <is>
          <t>ROAS</t>
        </is>
      </c>
      <c r="I4" s="13" t="inlineStr">
        <is>
          <t>客单价</t>
        </is>
      </c>
      <c r="J4" s="13" t="inlineStr">
        <is>
          <t>毛利（扣广告费后）</t>
        </is>
      </c>
      <c r="K4" s="13" t="inlineStr">
        <is>
          <t>加购率</t>
        </is>
      </c>
      <c r="L4" s="13" t="inlineStr">
        <is>
          <t>3 秒播放率</t>
        </is>
      </c>
      <c r="M4" s="13" t="inlineStr">
        <is>
          <t>目标 ROAS</t>
        </is>
      </c>
      <c r="N4" s="13" t="inlineStr">
        <is>
          <t>盈亏平衡 ROAS</t>
        </is>
      </c>
      <c r="O4" s="13" t="inlineStr">
        <is>
          <t>频次警戒线</t>
        </is>
      </c>
      <c r="P4" s="13" t="inlineStr">
        <is>
          <t>ROAS 状态</t>
        </is>
      </c>
      <c r="Q4" s="13" t="inlineStr">
        <is>
          <t>频次状态</t>
        </is>
      </c>
      <c r="R4" s="13" t="inlineStr">
        <is>
          <t>花费环比</t>
        </is>
      </c>
    </row>
    <row r="5">
      <c r="A5" s="55">
        <f>'月度数据'!A6</f>
        <v/>
      </c>
      <c r="B5" s="27">
        <f>IFERROR('月度数据'!B6/'月度数据'!C6*1000,0)</f>
        <v/>
      </c>
      <c r="C5" s="33">
        <f>IFERROR('月度数据'!C6/'月度数据'!D6,0)</f>
        <v/>
      </c>
      <c r="D5" s="30">
        <f>IFERROR('月度数据'!E6/'月度数据'!C6,0)</f>
        <v/>
      </c>
      <c r="E5" s="27">
        <f>IFERROR('月度数据'!B6/'月度数据'!E6,0)</f>
        <v/>
      </c>
      <c r="F5" s="30">
        <f>IFERROR('月度数据'!F6/'月度数据'!E6,0)</f>
        <v/>
      </c>
      <c r="G5" s="27">
        <f>IFERROR('月度数据'!B6/'月度数据'!F6,0)</f>
        <v/>
      </c>
      <c r="H5" s="24">
        <f>IFERROR('月度数据'!G6/'月度数据'!B6,0)</f>
        <v/>
      </c>
      <c r="I5" s="27">
        <f>IFERROR('月度数据'!G6/'月度数据'!F6,0)</f>
        <v/>
      </c>
      <c r="J5" s="17">
        <f>'月度数据'!G6*'目标与假设'!$B$6-'月度数据'!B6</f>
        <v/>
      </c>
      <c r="K5" s="18">
        <f>IFERROR('月度数据'!I6/'月度数据'!E6,0)</f>
        <v/>
      </c>
      <c r="L5" s="18">
        <f>IFERROR('月度数据'!K6/'月度数据'!C6,0)</f>
        <v/>
      </c>
      <c r="M5" s="24">
        <f>'目标与假设'!$B$8</f>
        <v/>
      </c>
      <c r="N5" s="24">
        <f>'目标与假设'!$B$7</f>
        <v/>
      </c>
      <c r="O5" s="33">
        <f>'目标与假设'!$B$11</f>
        <v/>
      </c>
      <c r="P5" s="19">
        <f>IF(H5=0,"-",IF(H5&gt;='目标与假设'!$B$8,"达标",IF(H5&gt;='目标与假设'!$B$7,"保本","亏损")))</f>
        <v/>
      </c>
      <c r="Q5" s="19">
        <f>IF('月度数据'!D6=0,"-",IF(C5&gt;'目标与假设'!$B$11,"偏高","达标"))</f>
        <v/>
      </c>
      <c r="R5" s="18" t="inlineStr">
        <is>
          <t>-</t>
        </is>
      </c>
    </row>
    <row r="6">
      <c r="A6" s="55">
        <f>'月度数据'!A7</f>
        <v/>
      </c>
      <c r="B6" s="27">
        <f>IFERROR('月度数据'!B7/'月度数据'!C7*1000,0)</f>
        <v/>
      </c>
      <c r="C6" s="33">
        <f>IFERROR('月度数据'!C7/'月度数据'!D7,0)</f>
        <v/>
      </c>
      <c r="D6" s="30">
        <f>IFERROR('月度数据'!E7/'月度数据'!C7,0)</f>
        <v/>
      </c>
      <c r="E6" s="27">
        <f>IFERROR('月度数据'!B7/'月度数据'!E7,0)</f>
        <v/>
      </c>
      <c r="F6" s="30">
        <f>IFERROR('月度数据'!F7/'月度数据'!E7,0)</f>
        <v/>
      </c>
      <c r="G6" s="27">
        <f>IFERROR('月度数据'!B7/'月度数据'!F7,0)</f>
        <v/>
      </c>
      <c r="H6" s="24">
        <f>IFERROR('月度数据'!G7/'月度数据'!B7,0)</f>
        <v/>
      </c>
      <c r="I6" s="27">
        <f>IFERROR('月度数据'!G7/'月度数据'!F7,0)</f>
        <v/>
      </c>
      <c r="J6" s="17">
        <f>'月度数据'!G7*'目标与假设'!$B$6-'月度数据'!B7</f>
        <v/>
      </c>
      <c r="K6" s="18">
        <f>IFERROR('月度数据'!I7/'月度数据'!E7,0)</f>
        <v/>
      </c>
      <c r="L6" s="18">
        <f>IFERROR('月度数据'!K7/'月度数据'!C7,0)</f>
        <v/>
      </c>
      <c r="M6" s="24">
        <f>'目标与假设'!$B$8</f>
        <v/>
      </c>
      <c r="N6" s="24">
        <f>'目标与假设'!$B$7</f>
        <v/>
      </c>
      <c r="O6" s="33">
        <f>'目标与假设'!$B$11</f>
        <v/>
      </c>
      <c r="P6" s="19">
        <f>IF(H6=0,"-",IF(H6&gt;='目标与假设'!$B$8,"达标",IF(H6&gt;='目标与假设'!$B$7,"保本","亏损")))</f>
        <v/>
      </c>
      <c r="Q6" s="19">
        <f>IF('月度数据'!D7=0,"-",IF(C6&gt;'目标与假设'!$B$11,"偏高","达标"))</f>
        <v/>
      </c>
      <c r="R6" s="18">
        <f>IFERROR('月度数据'!B7/'月度数据'!B6-1,0)</f>
        <v/>
      </c>
    </row>
    <row r="7">
      <c r="A7" s="55">
        <f>'月度数据'!A8</f>
        <v/>
      </c>
      <c r="B7" s="27">
        <f>IFERROR('月度数据'!B8/'月度数据'!C8*1000,0)</f>
        <v/>
      </c>
      <c r="C7" s="33">
        <f>IFERROR('月度数据'!C8/'月度数据'!D8,0)</f>
        <v/>
      </c>
      <c r="D7" s="30">
        <f>IFERROR('月度数据'!E8/'月度数据'!C8,0)</f>
        <v/>
      </c>
      <c r="E7" s="27">
        <f>IFERROR('月度数据'!B8/'月度数据'!E8,0)</f>
        <v/>
      </c>
      <c r="F7" s="30">
        <f>IFERROR('月度数据'!F8/'月度数据'!E8,0)</f>
        <v/>
      </c>
      <c r="G7" s="27">
        <f>IFERROR('月度数据'!B8/'月度数据'!F8,0)</f>
        <v/>
      </c>
      <c r="H7" s="24">
        <f>IFERROR('月度数据'!G8/'月度数据'!B8,0)</f>
        <v/>
      </c>
      <c r="I7" s="27">
        <f>IFERROR('月度数据'!G8/'月度数据'!F8,0)</f>
        <v/>
      </c>
      <c r="J7" s="17">
        <f>'月度数据'!G8*'目标与假设'!$B$6-'月度数据'!B8</f>
        <v/>
      </c>
      <c r="K7" s="18">
        <f>IFERROR('月度数据'!I8/'月度数据'!E8,0)</f>
        <v/>
      </c>
      <c r="L7" s="18">
        <f>IFERROR('月度数据'!K8/'月度数据'!C8,0)</f>
        <v/>
      </c>
      <c r="M7" s="24">
        <f>'目标与假设'!$B$8</f>
        <v/>
      </c>
      <c r="N7" s="24">
        <f>'目标与假设'!$B$7</f>
        <v/>
      </c>
      <c r="O7" s="33">
        <f>'目标与假设'!$B$11</f>
        <v/>
      </c>
      <c r="P7" s="19">
        <f>IF(H7=0,"-",IF(H7&gt;='目标与假设'!$B$8,"达标",IF(H7&gt;='目标与假设'!$B$7,"保本","亏损")))</f>
        <v/>
      </c>
      <c r="Q7" s="19">
        <f>IF('月度数据'!D8=0,"-",IF(C7&gt;'目标与假设'!$B$11,"偏高","达标"))</f>
        <v/>
      </c>
      <c r="R7" s="18">
        <f>IFERROR('月度数据'!B8/'月度数据'!B7-1,0)</f>
        <v/>
      </c>
    </row>
    <row r="8">
      <c r="A8" s="55">
        <f>'月度数据'!A9</f>
        <v/>
      </c>
      <c r="B8" s="27">
        <f>IFERROR('月度数据'!B9/'月度数据'!C9*1000,0)</f>
        <v/>
      </c>
      <c r="C8" s="33">
        <f>IFERROR('月度数据'!C9/'月度数据'!D9,0)</f>
        <v/>
      </c>
      <c r="D8" s="30">
        <f>IFERROR('月度数据'!E9/'月度数据'!C9,0)</f>
        <v/>
      </c>
      <c r="E8" s="27">
        <f>IFERROR('月度数据'!B9/'月度数据'!E9,0)</f>
        <v/>
      </c>
      <c r="F8" s="30">
        <f>IFERROR('月度数据'!F9/'月度数据'!E9,0)</f>
        <v/>
      </c>
      <c r="G8" s="27">
        <f>IFERROR('月度数据'!B9/'月度数据'!F9,0)</f>
        <v/>
      </c>
      <c r="H8" s="24">
        <f>IFERROR('月度数据'!G9/'月度数据'!B9,0)</f>
        <v/>
      </c>
      <c r="I8" s="27">
        <f>IFERROR('月度数据'!G9/'月度数据'!F9,0)</f>
        <v/>
      </c>
      <c r="J8" s="17">
        <f>'月度数据'!G9*'目标与假设'!$B$6-'月度数据'!B9</f>
        <v/>
      </c>
      <c r="K8" s="18">
        <f>IFERROR('月度数据'!I9/'月度数据'!E9,0)</f>
        <v/>
      </c>
      <c r="L8" s="18">
        <f>IFERROR('月度数据'!K9/'月度数据'!C9,0)</f>
        <v/>
      </c>
      <c r="M8" s="24">
        <f>'目标与假设'!$B$8</f>
        <v/>
      </c>
      <c r="N8" s="24">
        <f>'目标与假设'!$B$7</f>
        <v/>
      </c>
      <c r="O8" s="33">
        <f>'目标与假设'!$B$11</f>
        <v/>
      </c>
      <c r="P8" s="19">
        <f>IF(H8=0,"-",IF(H8&gt;='目标与假设'!$B$8,"达标",IF(H8&gt;='目标与假设'!$B$7,"保本","亏损")))</f>
        <v/>
      </c>
      <c r="Q8" s="19">
        <f>IF('月度数据'!D9=0,"-",IF(C8&gt;'目标与假设'!$B$11,"偏高","达标"))</f>
        <v/>
      </c>
      <c r="R8" s="18">
        <f>IFERROR('月度数据'!B9/'月度数据'!B8-1,0)</f>
        <v/>
      </c>
    </row>
    <row r="9">
      <c r="A9" s="55">
        <f>'月度数据'!A10</f>
        <v/>
      </c>
      <c r="B9" s="27">
        <f>IFERROR('月度数据'!B10/'月度数据'!C10*1000,0)</f>
        <v/>
      </c>
      <c r="C9" s="33">
        <f>IFERROR('月度数据'!C10/'月度数据'!D10,0)</f>
        <v/>
      </c>
      <c r="D9" s="30">
        <f>IFERROR('月度数据'!E10/'月度数据'!C10,0)</f>
        <v/>
      </c>
      <c r="E9" s="27">
        <f>IFERROR('月度数据'!B10/'月度数据'!E10,0)</f>
        <v/>
      </c>
      <c r="F9" s="30">
        <f>IFERROR('月度数据'!F10/'月度数据'!E10,0)</f>
        <v/>
      </c>
      <c r="G9" s="27">
        <f>IFERROR('月度数据'!B10/'月度数据'!F10,0)</f>
        <v/>
      </c>
      <c r="H9" s="24">
        <f>IFERROR('月度数据'!G10/'月度数据'!B10,0)</f>
        <v/>
      </c>
      <c r="I9" s="27">
        <f>IFERROR('月度数据'!G10/'月度数据'!F10,0)</f>
        <v/>
      </c>
      <c r="J9" s="17">
        <f>'月度数据'!G10*'目标与假设'!$B$6-'月度数据'!B10</f>
        <v/>
      </c>
      <c r="K9" s="18">
        <f>IFERROR('月度数据'!I10/'月度数据'!E10,0)</f>
        <v/>
      </c>
      <c r="L9" s="18">
        <f>IFERROR('月度数据'!K10/'月度数据'!C10,0)</f>
        <v/>
      </c>
      <c r="M9" s="24">
        <f>'目标与假设'!$B$8</f>
        <v/>
      </c>
      <c r="N9" s="24">
        <f>'目标与假设'!$B$7</f>
        <v/>
      </c>
      <c r="O9" s="33">
        <f>'目标与假设'!$B$11</f>
        <v/>
      </c>
      <c r="P9" s="19">
        <f>IF(H9=0,"-",IF(H9&gt;='目标与假设'!$B$8,"达标",IF(H9&gt;='目标与假设'!$B$7,"保本","亏损")))</f>
        <v/>
      </c>
      <c r="Q9" s="19">
        <f>IF('月度数据'!D10=0,"-",IF(C9&gt;'目标与假设'!$B$11,"偏高","达标"))</f>
        <v/>
      </c>
      <c r="R9" s="18">
        <f>IFERROR('月度数据'!B10/'月度数据'!B9-1,0)</f>
        <v/>
      </c>
    </row>
    <row r="10">
      <c r="A10" s="55">
        <f>'月度数据'!A11</f>
        <v/>
      </c>
      <c r="B10" s="27">
        <f>IFERROR('月度数据'!B11/'月度数据'!C11*1000,0)</f>
        <v/>
      </c>
      <c r="C10" s="33">
        <f>IFERROR('月度数据'!C11/'月度数据'!D11,0)</f>
        <v/>
      </c>
      <c r="D10" s="30">
        <f>IFERROR('月度数据'!E11/'月度数据'!C11,0)</f>
        <v/>
      </c>
      <c r="E10" s="27">
        <f>IFERROR('月度数据'!B11/'月度数据'!E11,0)</f>
        <v/>
      </c>
      <c r="F10" s="30">
        <f>IFERROR('月度数据'!F11/'月度数据'!E11,0)</f>
        <v/>
      </c>
      <c r="G10" s="27">
        <f>IFERROR('月度数据'!B11/'月度数据'!F11,0)</f>
        <v/>
      </c>
      <c r="H10" s="24">
        <f>IFERROR('月度数据'!G11/'月度数据'!B11,0)</f>
        <v/>
      </c>
      <c r="I10" s="27">
        <f>IFERROR('月度数据'!G11/'月度数据'!F11,0)</f>
        <v/>
      </c>
      <c r="J10" s="17">
        <f>'月度数据'!G11*'目标与假设'!$B$6-'月度数据'!B11</f>
        <v/>
      </c>
      <c r="K10" s="18">
        <f>IFERROR('月度数据'!I11/'月度数据'!E11,0)</f>
        <v/>
      </c>
      <c r="L10" s="18">
        <f>IFERROR('月度数据'!K11/'月度数据'!C11,0)</f>
        <v/>
      </c>
      <c r="M10" s="24">
        <f>'目标与假设'!$B$8</f>
        <v/>
      </c>
      <c r="N10" s="24">
        <f>'目标与假设'!$B$7</f>
        <v/>
      </c>
      <c r="O10" s="33">
        <f>'目标与假设'!$B$11</f>
        <v/>
      </c>
      <c r="P10" s="19">
        <f>IF(H10=0,"-",IF(H10&gt;='目标与假设'!$B$8,"达标",IF(H10&gt;='目标与假设'!$B$7,"保本","亏损")))</f>
        <v/>
      </c>
      <c r="Q10" s="19">
        <f>IF('月度数据'!D11=0,"-",IF(C10&gt;'目标与假设'!$B$11,"偏高","达标"))</f>
        <v/>
      </c>
      <c r="R10" s="18">
        <f>IFERROR('月度数据'!B11/'月度数据'!B10-1,0)</f>
        <v/>
      </c>
    </row>
    <row r="11">
      <c r="A11" s="55">
        <f>'月度数据'!A12</f>
        <v/>
      </c>
      <c r="B11" s="27">
        <f>IFERROR('月度数据'!B12/'月度数据'!C12*1000,0)</f>
        <v/>
      </c>
      <c r="C11" s="33">
        <f>IFERROR('月度数据'!C12/'月度数据'!D12,0)</f>
        <v/>
      </c>
      <c r="D11" s="30">
        <f>IFERROR('月度数据'!E12/'月度数据'!C12,0)</f>
        <v/>
      </c>
      <c r="E11" s="27">
        <f>IFERROR('月度数据'!B12/'月度数据'!E12,0)</f>
        <v/>
      </c>
      <c r="F11" s="30">
        <f>IFERROR('月度数据'!F12/'月度数据'!E12,0)</f>
        <v/>
      </c>
      <c r="G11" s="27">
        <f>IFERROR('月度数据'!B12/'月度数据'!F12,0)</f>
        <v/>
      </c>
      <c r="H11" s="24">
        <f>IFERROR('月度数据'!G12/'月度数据'!B12,0)</f>
        <v/>
      </c>
      <c r="I11" s="27">
        <f>IFERROR('月度数据'!G12/'月度数据'!F12,0)</f>
        <v/>
      </c>
      <c r="J11" s="17">
        <f>'月度数据'!G12*'目标与假设'!$B$6-'月度数据'!B12</f>
        <v/>
      </c>
      <c r="K11" s="18">
        <f>IFERROR('月度数据'!I12/'月度数据'!E12,0)</f>
        <v/>
      </c>
      <c r="L11" s="18">
        <f>IFERROR('月度数据'!K12/'月度数据'!C12,0)</f>
        <v/>
      </c>
      <c r="M11" s="24">
        <f>'目标与假设'!$B$8</f>
        <v/>
      </c>
      <c r="N11" s="24">
        <f>'目标与假设'!$B$7</f>
        <v/>
      </c>
      <c r="O11" s="33">
        <f>'目标与假设'!$B$11</f>
        <v/>
      </c>
      <c r="P11" s="19">
        <f>IF(H11=0,"-",IF(H11&gt;='目标与假设'!$B$8,"达标",IF(H11&gt;='目标与假设'!$B$7,"保本","亏损")))</f>
        <v/>
      </c>
      <c r="Q11" s="19">
        <f>IF('月度数据'!D12=0,"-",IF(C11&gt;'目标与假设'!$B$11,"偏高","达标"))</f>
        <v/>
      </c>
      <c r="R11" s="18">
        <f>IFERROR('月度数据'!B12/'月度数据'!B11-1,0)</f>
        <v/>
      </c>
    </row>
    <row r="12">
      <c r="A12" s="55">
        <f>'月度数据'!A13</f>
        <v/>
      </c>
      <c r="B12" s="27">
        <f>IFERROR('月度数据'!B13/'月度数据'!C13*1000,0)</f>
        <v/>
      </c>
      <c r="C12" s="33">
        <f>IFERROR('月度数据'!C13/'月度数据'!D13,0)</f>
        <v/>
      </c>
      <c r="D12" s="30">
        <f>IFERROR('月度数据'!E13/'月度数据'!C13,0)</f>
        <v/>
      </c>
      <c r="E12" s="27">
        <f>IFERROR('月度数据'!B13/'月度数据'!E13,0)</f>
        <v/>
      </c>
      <c r="F12" s="30">
        <f>IFERROR('月度数据'!F13/'月度数据'!E13,0)</f>
        <v/>
      </c>
      <c r="G12" s="27">
        <f>IFERROR('月度数据'!B13/'月度数据'!F13,0)</f>
        <v/>
      </c>
      <c r="H12" s="24">
        <f>IFERROR('月度数据'!G13/'月度数据'!B13,0)</f>
        <v/>
      </c>
      <c r="I12" s="27">
        <f>IFERROR('月度数据'!G13/'月度数据'!F13,0)</f>
        <v/>
      </c>
      <c r="J12" s="17">
        <f>'月度数据'!G13*'目标与假设'!$B$6-'月度数据'!B13</f>
        <v/>
      </c>
      <c r="K12" s="18">
        <f>IFERROR('月度数据'!I13/'月度数据'!E13,0)</f>
        <v/>
      </c>
      <c r="L12" s="18">
        <f>IFERROR('月度数据'!K13/'月度数据'!C13,0)</f>
        <v/>
      </c>
      <c r="M12" s="24">
        <f>'目标与假设'!$B$8</f>
        <v/>
      </c>
      <c r="N12" s="24">
        <f>'目标与假设'!$B$7</f>
        <v/>
      </c>
      <c r="O12" s="33">
        <f>'目标与假设'!$B$11</f>
        <v/>
      </c>
      <c r="P12" s="19">
        <f>IF(H12=0,"-",IF(H12&gt;='目标与假设'!$B$8,"达标",IF(H12&gt;='目标与假设'!$B$7,"保本","亏损")))</f>
        <v/>
      </c>
      <c r="Q12" s="19">
        <f>IF('月度数据'!D13=0,"-",IF(C12&gt;'目标与假设'!$B$11,"偏高","达标"))</f>
        <v/>
      </c>
      <c r="R12" s="18">
        <f>IFERROR('月度数据'!B13/'月度数据'!B12-1,0)</f>
        <v/>
      </c>
    </row>
    <row r="13">
      <c r="A13" s="55">
        <f>'月度数据'!A14</f>
        <v/>
      </c>
      <c r="B13" s="27">
        <f>IFERROR('月度数据'!B14/'月度数据'!C14*1000,0)</f>
        <v/>
      </c>
      <c r="C13" s="33">
        <f>IFERROR('月度数据'!C14/'月度数据'!D14,0)</f>
        <v/>
      </c>
      <c r="D13" s="30">
        <f>IFERROR('月度数据'!E14/'月度数据'!C14,0)</f>
        <v/>
      </c>
      <c r="E13" s="27">
        <f>IFERROR('月度数据'!B14/'月度数据'!E14,0)</f>
        <v/>
      </c>
      <c r="F13" s="30">
        <f>IFERROR('月度数据'!F14/'月度数据'!E14,0)</f>
        <v/>
      </c>
      <c r="G13" s="27">
        <f>IFERROR('月度数据'!B14/'月度数据'!F14,0)</f>
        <v/>
      </c>
      <c r="H13" s="24">
        <f>IFERROR('月度数据'!G14/'月度数据'!B14,0)</f>
        <v/>
      </c>
      <c r="I13" s="27">
        <f>IFERROR('月度数据'!G14/'月度数据'!F14,0)</f>
        <v/>
      </c>
      <c r="J13" s="17">
        <f>'月度数据'!G14*'目标与假设'!$B$6-'月度数据'!B14</f>
        <v/>
      </c>
      <c r="K13" s="18">
        <f>IFERROR('月度数据'!I14/'月度数据'!E14,0)</f>
        <v/>
      </c>
      <c r="L13" s="18">
        <f>IFERROR('月度数据'!K14/'月度数据'!C14,0)</f>
        <v/>
      </c>
      <c r="M13" s="24">
        <f>'目标与假设'!$B$8</f>
        <v/>
      </c>
      <c r="N13" s="24">
        <f>'目标与假设'!$B$7</f>
        <v/>
      </c>
      <c r="O13" s="33">
        <f>'目标与假设'!$B$11</f>
        <v/>
      </c>
      <c r="P13" s="19">
        <f>IF(H13=0,"-",IF(H13&gt;='目标与假设'!$B$8,"达标",IF(H13&gt;='目标与假设'!$B$7,"保本","亏损")))</f>
        <v/>
      </c>
      <c r="Q13" s="19">
        <f>IF('月度数据'!D14=0,"-",IF(C13&gt;'目标与假设'!$B$11,"偏高","达标"))</f>
        <v/>
      </c>
      <c r="R13" s="18">
        <f>IFERROR('月度数据'!B14/'月度数据'!B13-1,0)</f>
        <v/>
      </c>
    </row>
    <row r="14">
      <c r="A14" s="55">
        <f>'月度数据'!A15</f>
        <v/>
      </c>
      <c r="B14" s="27">
        <f>IFERROR('月度数据'!B15/'月度数据'!C15*1000,0)</f>
        <v/>
      </c>
      <c r="C14" s="33">
        <f>IFERROR('月度数据'!C15/'月度数据'!D15,0)</f>
        <v/>
      </c>
      <c r="D14" s="30">
        <f>IFERROR('月度数据'!E15/'月度数据'!C15,0)</f>
        <v/>
      </c>
      <c r="E14" s="27">
        <f>IFERROR('月度数据'!B15/'月度数据'!E15,0)</f>
        <v/>
      </c>
      <c r="F14" s="30">
        <f>IFERROR('月度数据'!F15/'月度数据'!E15,0)</f>
        <v/>
      </c>
      <c r="G14" s="27">
        <f>IFERROR('月度数据'!B15/'月度数据'!F15,0)</f>
        <v/>
      </c>
      <c r="H14" s="24">
        <f>IFERROR('月度数据'!G15/'月度数据'!B15,0)</f>
        <v/>
      </c>
      <c r="I14" s="27">
        <f>IFERROR('月度数据'!G15/'月度数据'!F15,0)</f>
        <v/>
      </c>
      <c r="J14" s="17">
        <f>'月度数据'!G15*'目标与假设'!$B$6-'月度数据'!B15</f>
        <v/>
      </c>
      <c r="K14" s="18">
        <f>IFERROR('月度数据'!I15/'月度数据'!E15,0)</f>
        <v/>
      </c>
      <c r="L14" s="18">
        <f>IFERROR('月度数据'!K15/'月度数据'!C15,0)</f>
        <v/>
      </c>
      <c r="M14" s="24">
        <f>'目标与假设'!$B$8</f>
        <v/>
      </c>
      <c r="N14" s="24">
        <f>'目标与假设'!$B$7</f>
        <v/>
      </c>
      <c r="O14" s="33">
        <f>'目标与假设'!$B$11</f>
        <v/>
      </c>
      <c r="P14" s="19">
        <f>IF(H14=0,"-",IF(H14&gt;='目标与假设'!$B$8,"达标",IF(H14&gt;='目标与假设'!$B$7,"保本","亏损")))</f>
        <v/>
      </c>
      <c r="Q14" s="19">
        <f>IF('月度数据'!D15=0,"-",IF(C14&gt;'目标与假设'!$B$11,"偏高","达标"))</f>
        <v/>
      </c>
      <c r="R14" s="18">
        <f>IFERROR('月度数据'!B15/'月度数据'!B14-1,0)</f>
        <v/>
      </c>
    </row>
    <row r="15">
      <c r="A15" s="55">
        <f>'月度数据'!A16</f>
        <v/>
      </c>
      <c r="B15" s="27">
        <f>IFERROR('月度数据'!B16/'月度数据'!C16*1000,0)</f>
        <v/>
      </c>
      <c r="C15" s="33">
        <f>IFERROR('月度数据'!C16/'月度数据'!D16,0)</f>
        <v/>
      </c>
      <c r="D15" s="30">
        <f>IFERROR('月度数据'!E16/'月度数据'!C16,0)</f>
        <v/>
      </c>
      <c r="E15" s="27">
        <f>IFERROR('月度数据'!B16/'月度数据'!E16,0)</f>
        <v/>
      </c>
      <c r="F15" s="30">
        <f>IFERROR('月度数据'!F16/'月度数据'!E16,0)</f>
        <v/>
      </c>
      <c r="G15" s="27">
        <f>IFERROR('月度数据'!B16/'月度数据'!F16,0)</f>
        <v/>
      </c>
      <c r="H15" s="24">
        <f>IFERROR('月度数据'!G16/'月度数据'!B16,0)</f>
        <v/>
      </c>
      <c r="I15" s="27">
        <f>IFERROR('月度数据'!G16/'月度数据'!F16,0)</f>
        <v/>
      </c>
      <c r="J15" s="17">
        <f>'月度数据'!G16*'目标与假设'!$B$6-'月度数据'!B16</f>
        <v/>
      </c>
      <c r="K15" s="18">
        <f>IFERROR('月度数据'!I16/'月度数据'!E16,0)</f>
        <v/>
      </c>
      <c r="L15" s="18">
        <f>IFERROR('月度数据'!K16/'月度数据'!C16,0)</f>
        <v/>
      </c>
      <c r="M15" s="24">
        <f>'目标与假设'!$B$8</f>
        <v/>
      </c>
      <c r="N15" s="24">
        <f>'目标与假设'!$B$7</f>
        <v/>
      </c>
      <c r="O15" s="33">
        <f>'目标与假设'!$B$11</f>
        <v/>
      </c>
      <c r="P15" s="19">
        <f>IF(H15=0,"-",IF(H15&gt;='目标与假设'!$B$8,"达标",IF(H15&gt;='目标与假设'!$B$7,"保本","亏损")))</f>
        <v/>
      </c>
      <c r="Q15" s="19">
        <f>IF('月度数据'!D16=0,"-",IF(C15&gt;'目标与假设'!$B$11,"偏高","达标"))</f>
        <v/>
      </c>
      <c r="R15" s="18">
        <f>IFERROR('月度数据'!B16/'月度数据'!B15-1,0)</f>
        <v/>
      </c>
    </row>
    <row r="16">
      <c r="A16" s="55">
        <f>'月度数据'!A17</f>
        <v/>
      </c>
      <c r="B16" s="27">
        <f>IFERROR('月度数据'!B17/'月度数据'!C17*1000,0)</f>
        <v/>
      </c>
      <c r="C16" s="33">
        <f>IFERROR('月度数据'!C17/'月度数据'!D17,0)</f>
        <v/>
      </c>
      <c r="D16" s="30">
        <f>IFERROR('月度数据'!E17/'月度数据'!C17,0)</f>
        <v/>
      </c>
      <c r="E16" s="27">
        <f>IFERROR('月度数据'!B17/'月度数据'!E17,0)</f>
        <v/>
      </c>
      <c r="F16" s="30">
        <f>IFERROR('月度数据'!F17/'月度数据'!E17,0)</f>
        <v/>
      </c>
      <c r="G16" s="27">
        <f>IFERROR('月度数据'!B17/'月度数据'!F17,0)</f>
        <v/>
      </c>
      <c r="H16" s="24">
        <f>IFERROR('月度数据'!G17/'月度数据'!B17,0)</f>
        <v/>
      </c>
      <c r="I16" s="27">
        <f>IFERROR('月度数据'!G17/'月度数据'!F17,0)</f>
        <v/>
      </c>
      <c r="J16" s="17">
        <f>'月度数据'!G17*'目标与假设'!$B$6-'月度数据'!B17</f>
        <v/>
      </c>
      <c r="K16" s="18">
        <f>IFERROR('月度数据'!I17/'月度数据'!E17,0)</f>
        <v/>
      </c>
      <c r="L16" s="18">
        <f>IFERROR('月度数据'!K17/'月度数据'!C17,0)</f>
        <v/>
      </c>
      <c r="M16" s="24">
        <f>'目标与假设'!$B$8</f>
        <v/>
      </c>
      <c r="N16" s="24">
        <f>'目标与假设'!$B$7</f>
        <v/>
      </c>
      <c r="O16" s="33">
        <f>'目标与假设'!$B$11</f>
        <v/>
      </c>
      <c r="P16" s="19">
        <f>IF(H16=0,"-",IF(H16&gt;='目标与假设'!$B$8,"达标",IF(H16&gt;='目标与假设'!$B$7,"保本","亏损")))</f>
        <v/>
      </c>
      <c r="Q16" s="19">
        <f>IF('月度数据'!D17=0,"-",IF(C16&gt;'目标与假设'!$B$11,"偏高","达标"))</f>
        <v/>
      </c>
      <c r="R16" s="18">
        <f>IFERROR('月度数据'!B17/'月度数据'!B16-1,0)</f>
        <v/>
      </c>
    </row>
    <row r="17">
      <c r="A17" s="48" t="inlineStr">
        <is>
          <t>全年</t>
        </is>
      </c>
      <c r="B17" s="56">
        <f>IFERROR('月度数据'!B18/'月度数据'!C18*1000,0)</f>
        <v/>
      </c>
      <c r="C17" s="57">
        <f>IFERROR(AVERAGE(C5:C16),0)</f>
        <v/>
      </c>
      <c r="D17" s="58">
        <f>IFERROR('月度数据'!E18/'月度数据'!C18,0)</f>
        <v/>
      </c>
      <c r="E17" s="56">
        <f>IFERROR('月度数据'!B18/'月度数据'!E18,0)</f>
        <v/>
      </c>
      <c r="F17" s="58">
        <f>IFERROR('月度数据'!F18/'月度数据'!E18,0)</f>
        <v/>
      </c>
      <c r="G17" s="56">
        <f>IFERROR('月度数据'!B18/'月度数据'!F18,0)</f>
        <v/>
      </c>
      <c r="H17" s="59">
        <f>IFERROR('月度数据'!G18/'月度数据'!B18,0)</f>
        <v/>
      </c>
      <c r="I17" s="56">
        <f>IFERROR('月度数据'!G18/'月度数据'!F18,0)</f>
        <v/>
      </c>
      <c r="J17" s="52">
        <f>'月度数据'!G18*'目标与假设'!$B$6-'月度数据'!B18</f>
        <v/>
      </c>
      <c r="K17" s="60">
        <f>IFERROR('月度数据'!I18/'月度数据'!E18,0)</f>
        <v/>
      </c>
      <c r="L17" s="60">
        <f>IFERROR('月度数据'!K18/'月度数据'!C18,0)</f>
        <v/>
      </c>
      <c r="M17" s="59">
        <f>'目标与假设'!$B$8</f>
        <v/>
      </c>
      <c r="N17" s="59">
        <f>'目标与假设'!$B$7</f>
        <v/>
      </c>
      <c r="O17" s="57">
        <f>'目标与假设'!$B$11</f>
        <v/>
      </c>
      <c r="P17" s="48" t="inlineStr"/>
      <c r="Q17" s="48" t="inlineStr"/>
      <c r="R17" s="60" t="inlineStr"/>
    </row>
    <row r="19">
      <c r="A19" s="28" t="inlineStr">
        <is>
          <t>说明</t>
        </is>
      </c>
    </row>
    <row r="20">
      <c r="A20" s="54" t="inlineStr">
        <is>
          <t>· 毛利（扣广告费后）= 购物转化价值 × 毛利率 − 花费，近似看广告带来的利润，未扣其他固定成本。</t>
        </is>
      </c>
    </row>
    <row r="21">
      <c r="A21" s="54" t="inlineStr">
        <is>
          <t>· ROAS 状态：≥ 目标为「达标」；介于盈亏平衡和目标之间为「保本」；低于盈亏平衡为「亏损」。</t>
        </is>
      </c>
    </row>
    <row r="22">
      <c r="A22" s="54" t="inlineStr">
        <is>
          <t>· 全年频次取各月平均；加购率、3 秒播放率需要填了对应的选填列才有数。</t>
        </is>
      </c>
    </row>
  </sheetData>
  <conditionalFormatting sqref="P5:P16">
    <cfRule type="expression" priority="1" dxfId="0">
      <formula>OR(LEFT(P5,2)="达标")</formula>
    </cfRule>
    <cfRule type="expression" priority="2" dxfId="1">
      <formula>OR(LEFT(P5,2)="亏损",LEFT(P5,2)="偏高",LEFT(P5,2)="偏低")</formula>
    </cfRule>
    <cfRule type="expression" priority="3" dxfId="2">
      <formula>OR(LEFT(P5,2)="保本")</formula>
    </cfRule>
  </conditionalFormatting>
  <conditionalFormatting sqref="Q5:Q16">
    <cfRule type="expression" priority="4" dxfId="0">
      <formula>OR(LEFT(Q5,2)="达标")</formula>
    </cfRule>
    <cfRule type="expression" priority="5" dxfId="1">
      <formula>OR(LEFT(Q5,2)="亏损",LEFT(Q5,2)="偏高",LEFT(Q5,2)="偏低")</formula>
    </cfRule>
    <cfRule type="expression" priority="6" dxfId="2">
      <formula>OR(LEFT(Q5,2)="保本")</formula>
    </cfRule>
  </conditionalFormatting>
  <conditionalFormatting sqref="J5:J17">
    <cfRule type="cellIs" priority="7" operator="lessThan" dxfId="3">
      <formula>0</formula>
    </cfRule>
  </conditionalFormatting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O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1" customWidth="1" min="3" max="3"/>
    <col width="12" customWidth="1" min="4" max="4"/>
    <col width="11" customWidth="1" min="5" max="5"/>
    <col width="10" customWidth="1" min="6" max="6"/>
    <col width="13" customWidth="1" min="7" max="7"/>
    <col width="9" customWidth="1" min="8" max="8"/>
    <col width="9" customWidth="1" min="9" max="9"/>
    <col width="9" customWidth="1" min="10" max="10"/>
    <col width="10" customWidth="1" min="11" max="11"/>
    <col width="9" customWidth="1" min="12" max="12"/>
    <col width="10" customWidth="1" min="13" max="13"/>
    <col width="10" customWidth="1" min="14" max="14"/>
    <col width="15" customWidth="1" min="15" max="15"/>
  </cols>
  <sheetData>
    <row r="1" ht="28" customHeight="1">
      <c r="A1" s="1" t="inlineStr">
        <is>
          <t>广告系列对比</t>
        </is>
      </c>
    </row>
    <row r="2">
      <c r="A2" s="2" t="inlineStr">
        <is>
          <t>填各广告系列（或广告组）同一时间段的数据（示例为 12 月）。黄色为输入，白色自动计算。</t>
        </is>
      </c>
    </row>
    <row r="4" ht="30" customHeight="1">
      <c r="A4" s="13" t="inlineStr">
        <is>
          <t>名称</t>
        </is>
      </c>
      <c r="B4" s="13" t="inlineStr">
        <is>
          <t>类型</t>
        </is>
      </c>
      <c r="C4" s="13" t="inlineStr">
        <is>
          <t>费用</t>
        </is>
      </c>
      <c r="D4" s="13" t="inlineStr">
        <is>
          <t>展示次数</t>
        </is>
      </c>
      <c r="E4" s="13" t="inlineStr">
        <is>
          <t>点击次数</t>
        </is>
      </c>
      <c r="F4" s="13" t="inlineStr">
        <is>
          <t>购物次数</t>
        </is>
      </c>
      <c r="G4" s="13" t="inlineStr">
        <is>
          <t>购物转化价值</t>
        </is>
      </c>
      <c r="H4" s="13" t="inlineStr">
        <is>
          <t>点击率</t>
        </is>
      </c>
      <c r="I4" s="13" t="inlineStr">
        <is>
          <t>CPC</t>
        </is>
      </c>
      <c r="J4" s="13" t="inlineStr">
        <is>
          <t>转化率</t>
        </is>
      </c>
      <c r="K4" s="13" t="inlineStr">
        <is>
          <t>CPA</t>
        </is>
      </c>
      <c r="L4" s="13" t="inlineStr">
        <is>
          <t>ROAS</t>
        </is>
      </c>
      <c r="M4" s="13" t="inlineStr">
        <is>
          <t>花费占比</t>
        </is>
      </c>
      <c r="N4" s="13" t="inlineStr">
        <is>
          <t>价值占比</t>
        </is>
      </c>
      <c r="O4" s="13" t="inlineStr">
        <is>
          <t>判断</t>
        </is>
      </c>
    </row>
    <row r="5">
      <c r="A5" s="61" t="inlineStr">
        <is>
          <t>进阶赋能型购物广告</t>
        </is>
      </c>
      <c r="B5" s="61" t="inlineStr">
        <is>
          <t>Advantage+</t>
        </is>
      </c>
      <c r="C5" s="49" t="n">
        <v>4200</v>
      </c>
      <c r="D5" s="50" t="n">
        <v>210000</v>
      </c>
      <c r="E5" s="50" t="n">
        <v>2520</v>
      </c>
      <c r="F5" s="50" t="n">
        <v>121</v>
      </c>
      <c r="G5" s="49" t="n">
        <v>12600</v>
      </c>
      <c r="H5" s="30">
        <f>IFERROR(E5/D5,0)</f>
        <v/>
      </c>
      <c r="I5" s="27">
        <f>IFERROR(C5/E5,0)</f>
        <v/>
      </c>
      <c r="J5" s="30">
        <f>IFERROR(F5/E5,0)</f>
        <v/>
      </c>
      <c r="K5" s="27">
        <f>IFERROR(C5/F5,0)</f>
        <v/>
      </c>
      <c r="L5" s="24">
        <f>IFERROR(G5/C5,0)</f>
        <v/>
      </c>
      <c r="M5" s="18">
        <f>IFERROR(C5/SUM($C$5:$C$9),0)</f>
        <v/>
      </c>
      <c r="N5" s="18">
        <f>IFERROR(G5/SUM($G$5:$G$9),0)</f>
        <v/>
      </c>
      <c r="O5" s="19">
        <f>IF(C5=0,"-",IF(L5&lt;'目标与假设'!$B$7,"亏损：先排查",IF(L5&lt;'目标与假设'!$B$8,"保本：可优化","达标：可加量")))</f>
        <v/>
      </c>
    </row>
    <row r="6">
      <c r="A6" s="61" t="inlineStr">
        <is>
          <t>广泛受众 · 拉新</t>
        </is>
      </c>
      <c r="B6" s="61" t="inlineStr">
        <is>
          <t>拉新</t>
        </is>
      </c>
      <c r="C6" s="49" t="n">
        <v>2600</v>
      </c>
      <c r="D6" s="50" t="n">
        <v>130000</v>
      </c>
      <c r="E6" s="50" t="n">
        <v>1560</v>
      </c>
      <c r="F6" s="50" t="n">
        <v>60</v>
      </c>
      <c r="G6" s="49" t="n">
        <v>6240</v>
      </c>
      <c r="H6" s="30">
        <f>IFERROR(E6/D6,0)</f>
        <v/>
      </c>
      <c r="I6" s="27">
        <f>IFERROR(C6/E6,0)</f>
        <v/>
      </c>
      <c r="J6" s="30">
        <f>IFERROR(F6/E6,0)</f>
        <v/>
      </c>
      <c r="K6" s="27">
        <f>IFERROR(C6/F6,0)</f>
        <v/>
      </c>
      <c r="L6" s="24">
        <f>IFERROR(G6/C6,0)</f>
        <v/>
      </c>
      <c r="M6" s="18">
        <f>IFERROR(C6/SUM($C$5:$C$9),0)</f>
        <v/>
      </c>
      <c r="N6" s="18">
        <f>IFERROR(G6/SUM($G$5:$G$9),0)</f>
        <v/>
      </c>
      <c r="O6" s="19">
        <f>IF(C6=0,"-",IF(L6&lt;'目标与假设'!$B$7,"亏损：先排查",IF(L6&lt;'目标与假设'!$B$8,"保本：可优化","达标：可加量")))</f>
        <v/>
      </c>
    </row>
    <row r="7">
      <c r="A7" s="61" t="inlineStr">
        <is>
          <t>兴趣受众 · 拉新</t>
        </is>
      </c>
      <c r="B7" s="61" t="inlineStr">
        <is>
          <t>拉新</t>
        </is>
      </c>
      <c r="C7" s="49" t="n">
        <v>1500</v>
      </c>
      <c r="D7" s="50" t="n">
        <v>75000</v>
      </c>
      <c r="E7" s="50" t="n">
        <v>900</v>
      </c>
      <c r="F7" s="50" t="n">
        <v>26</v>
      </c>
      <c r="G7" s="49" t="n">
        <v>2700</v>
      </c>
      <c r="H7" s="30">
        <f>IFERROR(E7/D7,0)</f>
        <v/>
      </c>
      <c r="I7" s="27">
        <f>IFERROR(C7/E7,0)</f>
        <v/>
      </c>
      <c r="J7" s="30">
        <f>IFERROR(F7/E7,0)</f>
        <v/>
      </c>
      <c r="K7" s="27">
        <f>IFERROR(C7/F7,0)</f>
        <v/>
      </c>
      <c r="L7" s="24">
        <f>IFERROR(G7/C7,0)</f>
        <v/>
      </c>
      <c r="M7" s="18">
        <f>IFERROR(C7/SUM($C$5:$C$9),0)</f>
        <v/>
      </c>
      <c r="N7" s="18">
        <f>IFERROR(G7/SUM($G$5:$G$9),0)</f>
        <v/>
      </c>
      <c r="O7" s="19">
        <f>IF(C7=0,"-",IF(L7&lt;'目标与假设'!$B$7,"亏损：先排查",IF(L7&lt;'目标与假设'!$B$8,"保本：可优化","达标：可加量")))</f>
        <v/>
      </c>
    </row>
    <row r="8">
      <c r="A8" s="61" t="inlineStr">
        <is>
          <t>类似受众 · 拉新</t>
        </is>
      </c>
      <c r="B8" s="61" t="inlineStr">
        <is>
          <t>拉新</t>
        </is>
      </c>
      <c r="C8" s="49" t="n">
        <v>1100</v>
      </c>
      <c r="D8" s="50" t="n">
        <v>55000</v>
      </c>
      <c r="E8" s="50" t="n">
        <v>660</v>
      </c>
      <c r="F8" s="50" t="n">
        <v>22</v>
      </c>
      <c r="G8" s="49" t="n">
        <v>2310</v>
      </c>
      <c r="H8" s="30">
        <f>IFERROR(E8/D8,0)</f>
        <v/>
      </c>
      <c r="I8" s="27">
        <f>IFERROR(C8/E8,0)</f>
        <v/>
      </c>
      <c r="J8" s="30">
        <f>IFERROR(F8/E8,0)</f>
        <v/>
      </c>
      <c r="K8" s="27">
        <f>IFERROR(C8/F8,0)</f>
        <v/>
      </c>
      <c r="L8" s="24">
        <f>IFERROR(G8/C8,0)</f>
        <v/>
      </c>
      <c r="M8" s="18">
        <f>IFERROR(C8/SUM($C$5:$C$9),0)</f>
        <v/>
      </c>
      <c r="N8" s="18">
        <f>IFERROR(G8/SUM($G$5:$G$9),0)</f>
        <v/>
      </c>
      <c r="O8" s="19">
        <f>IF(C8=0,"-",IF(L8&lt;'目标与假设'!$B$7,"亏损：先排查",IF(L8&lt;'目标与假设'!$B$8,"保本：可优化","达标：可加量")))</f>
        <v/>
      </c>
    </row>
    <row r="9">
      <c r="A9" s="61" t="inlineStr">
        <is>
          <t>动态商品广告 · 再营销</t>
        </is>
      </c>
      <c r="B9" s="61" t="inlineStr">
        <is>
          <t>再营销</t>
        </is>
      </c>
      <c r="C9" s="49" t="n">
        <v>900</v>
      </c>
      <c r="D9" s="50" t="n">
        <v>56250</v>
      </c>
      <c r="E9" s="50" t="n">
        <v>810</v>
      </c>
      <c r="F9" s="50" t="n">
        <v>40</v>
      </c>
      <c r="G9" s="49" t="n">
        <v>4140</v>
      </c>
      <c r="H9" s="30">
        <f>IFERROR(E9/D9,0)</f>
        <v/>
      </c>
      <c r="I9" s="27">
        <f>IFERROR(C9/E9,0)</f>
        <v/>
      </c>
      <c r="J9" s="30">
        <f>IFERROR(F9/E9,0)</f>
        <v/>
      </c>
      <c r="K9" s="27">
        <f>IFERROR(C9/F9,0)</f>
        <v/>
      </c>
      <c r="L9" s="24">
        <f>IFERROR(G9/C9,0)</f>
        <v/>
      </c>
      <c r="M9" s="18">
        <f>IFERROR(C9/SUM($C$5:$C$9),0)</f>
        <v/>
      </c>
      <c r="N9" s="18">
        <f>IFERROR(G9/SUM($G$5:$G$9),0)</f>
        <v/>
      </c>
      <c r="O9" s="19">
        <f>IF(C9=0,"-",IF(L9&lt;'目标与假设'!$B$7,"亏损：先排查",IF(L9&lt;'目标与假设'!$B$8,"保本：可优化","达标：可加量")))</f>
        <v/>
      </c>
    </row>
    <row r="10">
      <c r="A10" s="62" t="inlineStr">
        <is>
          <t>合计</t>
        </is>
      </c>
      <c r="B10" s="48" t="inlineStr"/>
      <c r="C10" s="52">
        <f>SUM(C5:C9)</f>
        <v/>
      </c>
      <c r="D10" s="53">
        <f>SUM(D5:D9)</f>
        <v/>
      </c>
      <c r="E10" s="53">
        <f>SUM(E5:E9)</f>
        <v/>
      </c>
      <c r="F10" s="53">
        <f>SUM(F5:F9)</f>
        <v/>
      </c>
      <c r="G10" s="52">
        <f>SUM(G5:G9)</f>
        <v/>
      </c>
      <c r="H10" s="58">
        <f>IFERROR(E10/D10,0)</f>
        <v/>
      </c>
      <c r="I10" s="56">
        <f>IFERROR(C10/E10,0)</f>
        <v/>
      </c>
      <c r="J10" s="58">
        <f>IFERROR(F10/E10,0)</f>
        <v/>
      </c>
      <c r="K10" s="56">
        <f>IFERROR(C10/F10,0)</f>
        <v/>
      </c>
      <c r="L10" s="59">
        <f>IFERROR(G10/C10,0)</f>
        <v/>
      </c>
      <c r="M10" s="63" t="inlineStr"/>
      <c r="N10" s="63" t="inlineStr"/>
      <c r="O10" s="63" t="inlineStr"/>
    </row>
    <row r="12">
      <c r="A12" s="28" t="inlineStr">
        <is>
          <t>怎么看</t>
        </is>
      </c>
    </row>
    <row r="13">
      <c r="A13" s="54" t="inlineStr">
        <is>
          <t>· 「判断」按 ROAS 和「目标与假设」里的盈亏平衡线、目标 ROAS 自动判断。</t>
        </is>
      </c>
    </row>
    <row r="14">
      <c r="A14" s="54" t="inlineStr">
        <is>
          <t>· 再营销 ROAS 高是常态（对象是已经来过的人），但规模有限，不能代表拉新的效果。</t>
        </is>
      </c>
    </row>
    <row r="15">
      <c r="A15" s="54" t="inlineStr">
        <is>
          <t>· 进阶赋能型购物广告（Advantage+）会自动混合新老客，看数据时留意它是否主要在收割老客。</t>
        </is>
      </c>
    </row>
    <row r="16">
      <c r="A16" s="54" t="inlineStr">
        <is>
          <t>· 花费占比明显高于价值占比的系列，是优先排查的对象：受众、素材、落地页。</t>
        </is>
      </c>
    </row>
    <row r="17">
      <c r="A17" s="54" t="inlineStr">
        <is>
          <t>· 可以增删行（在合计行上方插入），合计和占比的公式范围需要一起调整。</t>
        </is>
      </c>
    </row>
  </sheetData>
  <conditionalFormatting sqref="O5:O9">
    <cfRule type="expression" priority="1" dxfId="0">
      <formula>OR(LEFT(O5,2)="达标")</formula>
    </cfRule>
    <cfRule type="expression" priority="2" dxfId="1">
      <formula>OR(LEFT(O5,2)="亏损",LEFT(O5,2)="偏高",LEFT(O5,2)="偏低")</formula>
    </cfRule>
    <cfRule type="expression" priority="3" dxfId="2">
      <formula>OR(LEFT(O5,2)="保本")</formula>
    </cfRule>
  </conditionalFormatting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6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34" customWidth="1" min="3" max="3"/>
    <col width="14" customWidth="1" min="4" max="4"/>
    <col width="52" customWidth="1" min="5" max="5"/>
    <col width="40" customWidth="1" min="6" max="6"/>
    <col width="10" customWidth="1" min="7" max="7"/>
    <col width="11" customWidth="1" min="8" max="8"/>
    <col width="54" customWidth="1" min="9" max="9"/>
  </cols>
  <sheetData>
    <row r="1" ht="28" customHeight="1">
      <c r="A1" s="1" t="inlineStr">
        <is>
          <t>Meta 广告指标清单（58 个）</t>
        </is>
      </c>
    </row>
    <row r="2">
      <c r="A2" s="2" t="inlineStr">
        <is>
          <t>重要程度：核心 = 必须看；建议 = 有条件就看；可选 = 特定广告类型或场景才用。表头可筛选。  核心 13 个 · 建议 21 个 · 可选 24 个。</t>
        </is>
      </c>
    </row>
    <row r="4">
      <c r="A4" s="13" t="inlineStr">
        <is>
          <t>重要程度</t>
        </is>
      </c>
      <c r="B4" s="13" t="inlineStr">
        <is>
          <t>中文指标名</t>
        </is>
      </c>
      <c r="C4" s="13" t="inlineStr">
        <is>
          <t>英文原名</t>
        </is>
      </c>
      <c r="D4" s="13" t="inlineStr">
        <is>
          <t>子板块</t>
        </is>
      </c>
      <c r="E4" s="13" t="inlineStr">
        <is>
          <t>中文说明</t>
        </is>
      </c>
      <c r="F4" s="13" t="inlineStr">
        <is>
          <t>计算公式</t>
        </is>
      </c>
      <c r="G4" s="13" t="inlineStr">
        <is>
          <t>方向</t>
        </is>
      </c>
      <c r="H4" s="13" t="inlineStr">
        <is>
          <t>本模板已包含</t>
        </is>
      </c>
      <c r="I4" s="13" t="inlineStr">
        <is>
          <t>新手提示</t>
        </is>
      </c>
    </row>
    <row r="5" ht="32" customHeight="1">
      <c r="A5" s="64" t="inlineStr">
        <is>
          <t>核心</t>
        </is>
      </c>
      <c r="B5" s="65" t="inlineStr">
        <is>
          <t>3 秒视频播放次数</t>
        </is>
      </c>
      <c r="C5" s="66" t="inlineStr">
        <is>
          <t>3-Second Video Plays</t>
        </is>
      </c>
      <c r="D5" s="67" t="inlineStr">
        <is>
          <t>视频广告</t>
        </is>
      </c>
      <c r="E5" s="68" t="inlineStr">
        <is>
          <t>视频播放至少 3 秒的次数；视频短于 3 秒时，按接近完整播放计算。每次展示的播放单独计数，不含重播。</t>
        </is>
      </c>
      <c r="F5" s="68" t="inlineStr">
        <is>
          <t>视频播放满 3 秒（或短视频播放到 97% 长度）的次数</t>
        </is>
      </c>
      <c r="G5" s="69" t="inlineStr">
        <is>
          <t>越高越好</t>
        </is>
      </c>
      <c r="H5" s="69" t="inlineStr">
        <is>
          <t>√</t>
        </is>
      </c>
      <c r="I5" s="68" t="inlineStr">
        <is>
          <t>3 秒播放 ÷ 展示 = 钩子率，反映视频开头是否抓人。</t>
        </is>
      </c>
    </row>
    <row r="6" ht="46.5" customHeight="1">
      <c r="A6" s="64" t="inlineStr">
        <is>
          <t>核心</t>
        </is>
      </c>
      <c r="B6" s="65" t="inlineStr">
        <is>
          <t>花费金额</t>
        </is>
      </c>
      <c r="C6" s="66" t="inlineStr">
        <is>
          <t>Amount Spent</t>
        </is>
      </c>
      <c r="D6" s="67" t="inlineStr">
        <is>
          <t>点击</t>
        </is>
      </c>
      <c r="E6" s="68" t="inlineStr">
        <is>
          <t>广告系列、广告组或广告在投放期间的总花费，是所有「单次操作费用」「单次成效费用」类指标的分子。投放中的数据可能是估算值，广告结果最多需要 48 小时处理。</t>
        </is>
      </c>
      <c r="F6" s="68" t="inlineStr">
        <is>
          <t>已花费的金额</t>
        </is>
      </c>
      <c r="G6" s="69" t="inlineStr">
        <is>
          <t>越低越好</t>
        </is>
      </c>
      <c r="H6" s="69" t="inlineStr">
        <is>
          <t>√</t>
        </is>
      </c>
      <c r="I6" s="68" t="inlineStr">
        <is>
          <t>实际花了多少钱，所有效率指标的分母。</t>
        </is>
      </c>
    </row>
    <row r="7" ht="32" customHeight="1">
      <c r="A7" s="64" t="inlineStr">
        <is>
          <t>核心</t>
        </is>
      </c>
      <c r="B7" s="65" t="inlineStr">
        <is>
          <t>单次成效费用</t>
        </is>
      </c>
      <c r="C7" s="66" t="inlineStr">
        <is>
          <t>Cost per Result</t>
        </is>
      </c>
      <c r="D7" s="67" t="inlineStr">
        <is>
          <t>Meta 潜在客户</t>
        </is>
      </c>
      <c r="E7" s="68" t="inlineStr">
        <is>
          <t>广告每取得一次成效的平均费用，等于所选时段的总花费除以成效数。数据缺失时可能使用统计建模补充。</t>
        </is>
      </c>
      <c r="F7" s="68" t="inlineStr">
        <is>
          <t>花费金额 ÷ 成效数</t>
        </is>
      </c>
      <c r="G7" s="69" t="inlineStr">
        <is>
          <t>越低越好</t>
        </is>
      </c>
      <c r="H7" s="69" t="inlineStr">
        <is>
          <t>√</t>
        </is>
      </c>
      <c r="I7" s="68" t="inlineStr">
        <is>
          <t>按你选的广告目标算的单次成本，购物目标下就是 CPA。</t>
        </is>
      </c>
    </row>
    <row r="8" ht="32" customHeight="1">
      <c r="A8" s="64" t="inlineStr">
        <is>
          <t>核心</t>
        </is>
      </c>
      <c r="B8" s="65" t="inlineStr">
        <is>
          <t>CPC（单次链接点击费用）</t>
        </is>
      </c>
      <c r="C8" s="66" t="inlineStr">
        <is>
          <t>CPC (Cost per Link Click)</t>
        </is>
      </c>
      <c r="D8" s="67" t="inlineStr">
        <is>
          <t>点击</t>
        </is>
      </c>
      <c r="E8" s="68" t="inlineStr">
        <is>
          <t>每次链接点击的平均费用，是衡量广告效率的常用行业基准指标。</t>
        </is>
      </c>
      <c r="F8" s="68" t="inlineStr">
        <is>
          <t>花费金额 ÷ 链接点击量</t>
        </is>
      </c>
      <c r="G8" s="69" t="inlineStr">
        <is>
          <t>越低越好</t>
        </is>
      </c>
      <c r="H8" s="69" t="inlineStr">
        <is>
          <t>√</t>
        </is>
      </c>
      <c r="I8" s="68" t="inlineStr">
        <is>
          <t>每个链接点击的成本，和转化率一起决定 CPA。</t>
        </is>
      </c>
    </row>
    <row r="9" ht="17.5" customHeight="1">
      <c r="A9" s="64" t="inlineStr">
        <is>
          <t>核心</t>
        </is>
      </c>
      <c r="B9" s="65" t="inlineStr">
        <is>
          <t>CPM（千次展示费用）</t>
        </is>
      </c>
      <c r="C9" s="66" t="inlineStr">
        <is>
          <t>CPM (Cost Per 1,000 Impressions)</t>
        </is>
      </c>
      <c r="D9" s="67" t="inlineStr">
        <is>
          <t>点击</t>
        </is>
      </c>
      <c r="E9" s="68" t="inlineStr">
        <is>
          <t>每 1000 次展示的平均费用。</t>
        </is>
      </c>
      <c r="F9" s="68" t="inlineStr">
        <is>
          <t>花费金额 ÷ 展示次数 × 1000</t>
        </is>
      </c>
      <c r="G9" s="69" t="inlineStr">
        <is>
          <t>越低越好</t>
        </is>
      </c>
      <c r="H9" s="69" t="inlineStr">
        <is>
          <t>√</t>
        </is>
      </c>
      <c r="I9" s="68" t="inlineStr">
        <is>
          <t>Meta 按展示竞价，CPM 是流量成本的源头，旺季明显上涨。</t>
        </is>
      </c>
    </row>
    <row r="10" ht="32" customHeight="1">
      <c r="A10" s="64" t="inlineStr">
        <is>
          <t>核心</t>
        </is>
      </c>
      <c r="B10" s="65" t="inlineStr">
        <is>
          <t>CTR（链接点击率）</t>
        </is>
      </c>
      <c r="C10" s="66" t="inlineStr">
        <is>
          <t>CTR (Link Click-Through Rate)</t>
        </is>
      </c>
      <c r="D10" s="67" t="inlineStr">
        <is>
          <t>点击</t>
        </is>
      </c>
      <c r="E10" s="68" t="inlineStr">
        <is>
          <t>产生链接点击的展示占总展示次数的百分比。</t>
        </is>
      </c>
      <c r="F10" s="68" t="inlineStr">
        <is>
          <t>链接点击量 ÷ 展示次数</t>
        </is>
      </c>
      <c r="G10" s="69" t="inlineStr">
        <is>
          <t>越高越好</t>
        </is>
      </c>
      <c r="H10" s="69" t="inlineStr">
        <is>
          <t>√</t>
        </is>
      </c>
      <c r="I10" s="68" t="inlineStr">
        <is>
          <t>看链接点击率，不要看「全部」（含点赞、展开等）。反映素材吸引力。</t>
        </is>
      </c>
    </row>
    <row r="11" ht="32" customHeight="1">
      <c r="A11" s="64" t="inlineStr">
        <is>
          <t>核心</t>
        </is>
      </c>
      <c r="B11" s="65" t="inlineStr">
        <is>
          <t>频次</t>
        </is>
      </c>
      <c r="C11" s="66" t="inlineStr">
        <is>
          <t>Frequency</t>
        </is>
      </c>
      <c r="D11" s="67" t="inlineStr">
        <is>
          <t>点击</t>
        </is>
      </c>
      <c r="E11" s="68" t="inlineStr">
        <is>
          <t>每个账户中心账户平均看到广告的次数，为估算值。</t>
        </is>
      </c>
      <c r="F11" s="68" t="inlineStr">
        <is>
          <t>展示次数 ÷ 覆盖人数</t>
        </is>
      </c>
      <c r="G11" s="69" t="inlineStr">
        <is>
          <t>越高越好</t>
        </is>
      </c>
      <c r="H11" s="69" t="inlineStr">
        <is>
          <t>√</t>
        </is>
      </c>
      <c r="I11" s="68" t="inlineStr">
        <is>
          <t>每人平均看几次。持续升高、CTR 下降，通常是素材疲劳或受众太窄。</t>
        </is>
      </c>
    </row>
    <row r="12" ht="46.5" customHeight="1">
      <c r="A12" s="64" t="inlineStr">
        <is>
          <t>核心</t>
        </is>
      </c>
      <c r="B12" s="65" t="inlineStr">
        <is>
          <t>展示次数</t>
        </is>
      </c>
      <c r="C12" s="66" t="inlineStr">
        <is>
          <t>Impressions</t>
        </is>
      </c>
      <c r="D12" s="67" t="inlineStr">
        <is>
          <t>点击</t>
        </is>
      </c>
      <c r="E12" s="68" t="inlineStr">
        <is>
          <t>广告首次出现在屏幕上的次数。同一次浏览中滚动离开再回来算 1 次；一天内两次出现在屏幕上算 2 次。视频广告不需要开始播放也计入展示，这与视频行业标准不同。</t>
        </is>
      </c>
      <c r="F12" s="68" t="inlineStr">
        <is>
          <t>广告出现在屏幕上的次数</t>
        </is>
      </c>
      <c r="G12" s="69" t="inlineStr">
        <is>
          <t>越高越好</t>
        </is>
      </c>
      <c r="H12" s="69" t="inlineStr">
        <is>
          <t>√</t>
        </is>
      </c>
      <c r="I12" s="68" t="inlineStr">
        <is>
          <t>曝光规模，配合覆盖人数算频次。</t>
        </is>
      </c>
    </row>
    <row r="13" ht="46.5" customHeight="1">
      <c r="A13" s="64" t="inlineStr">
        <is>
          <t>核心</t>
        </is>
      </c>
      <c r="B13" s="65" t="inlineStr">
        <is>
          <t>链接点击量</t>
        </is>
      </c>
      <c r="C13" s="66" t="inlineStr">
        <is>
          <t>Link Clicks</t>
        </is>
      </c>
      <c r="D13" s="67" t="inlineStr">
        <is>
          <t>点击</t>
        </is>
      </c>
      <c r="E13" s="68" t="inlineStr">
        <is>
          <t>点击广告中指向广告主指定目标（Meta 站内或站外）的链接次数，包括广告文字、素材和行动号召上的点击，不含评论区链接。</t>
        </is>
      </c>
      <c r="F13" s="68" t="inlineStr">
        <is>
          <t>链接点击次数</t>
        </is>
      </c>
      <c r="G13" s="69" t="inlineStr">
        <is>
          <t>越高越好</t>
        </is>
      </c>
      <c r="H13" s="69" t="inlineStr">
        <is>
          <t>√</t>
        </is>
      </c>
      <c r="I13" s="68" t="inlineStr">
        <is>
          <t>真正跳到你网站的点击数。</t>
        </is>
      </c>
    </row>
    <row r="14" ht="46.5" customHeight="1">
      <c r="A14" s="64" t="inlineStr">
        <is>
          <t>核心</t>
        </is>
      </c>
      <c r="B14" s="65" t="inlineStr">
        <is>
          <t>Meta 购物转化价值</t>
        </is>
      </c>
      <c r="C14" s="66" t="inlineStr">
        <is>
          <t>Meta Purchase Conversion Value</t>
        </is>
      </c>
      <c r="D14" s="67" t="inlineStr">
        <is>
          <t>Meta 潜在客户</t>
        </is>
      </c>
      <c r="E14" s="68" t="inlineStr">
        <is>
          <t>在 Shops、Marketplace、主页、Messenger 等 Meta 平台上产生的大致销售额，包括在 Messenger 和 Instagram 中标记为已付款的订单金额。</t>
        </is>
      </c>
      <c r="F14" s="68" t="inlineStr">
        <is>
          <t>归因于广告的 Meta 购物总价值</t>
        </is>
      </c>
      <c r="G14" s="69" t="inlineStr">
        <is>
          <t>越高越好</t>
        </is>
      </c>
      <c r="H14" s="69" t="inlineStr">
        <is>
          <t>√</t>
        </is>
      </c>
      <c r="I14" s="68" t="inlineStr">
        <is>
          <t>购物带来的销售额，用来算 ROAS（= 购物转化价值 ÷ 花费金额）。</t>
        </is>
      </c>
    </row>
    <row r="15" ht="46.5" customHeight="1">
      <c r="A15" s="64" t="inlineStr">
        <is>
          <t>核心</t>
        </is>
      </c>
      <c r="B15" s="65" t="inlineStr">
        <is>
          <t>Meta 购物次数</t>
        </is>
      </c>
      <c r="C15" s="66" t="inlineStr">
        <is>
          <t>Meta Purchases</t>
        </is>
      </c>
      <c r="D15" s="67" t="inlineStr">
        <is>
          <t>Meta 潜在客户</t>
        </is>
      </c>
      <c r="E15" s="68" t="inlineStr">
        <is>
          <t>在 Meta 平台上发生并归因于广告的购物事件数，包括商品销售、旅行预订、门票销售，以及在 Messenger、Instagram 或第三方中标记为已付款的订单。</t>
        </is>
      </c>
      <c r="F15" s="68" t="inlineStr">
        <is>
          <t>在 Meta 平台内完成并归因于广告的购物次数</t>
        </is>
      </c>
      <c r="G15" s="69" t="inlineStr">
        <is>
          <t>越高越好</t>
        </is>
      </c>
      <c r="H15" s="69" t="inlineStr">
        <is>
          <t>√</t>
        </is>
      </c>
      <c r="I15" s="68" t="inlineStr">
        <is>
          <t>购物次数，电商最核心的成效。依赖 Pixel / 转化 API 回传。</t>
        </is>
      </c>
    </row>
    <row r="16" ht="32" customHeight="1">
      <c r="A16" s="64" t="inlineStr">
        <is>
          <t>核心</t>
        </is>
      </c>
      <c r="B16" s="65" t="inlineStr">
        <is>
          <t>覆盖人数</t>
        </is>
      </c>
      <c r="C16" s="66" t="inlineStr">
        <is>
          <t>Reach</t>
        </is>
      </c>
      <c r="D16" s="67" t="inlineStr">
        <is>
          <t>点击</t>
        </is>
      </c>
      <c r="E16" s="68" t="inlineStr">
        <is>
          <t>至少看过一次广告的账户中心账户数。与展示次数不同，同一账户多次观看只计一次，为估算值。</t>
        </is>
      </c>
      <c r="F16" s="68" t="inlineStr">
        <is>
          <t>至少看过一次广告的账户数</t>
        </is>
      </c>
      <c r="G16" s="69" t="inlineStr">
        <is>
          <t>越高越好</t>
        </is>
      </c>
      <c r="H16" s="69" t="inlineStr">
        <is>
          <t>√</t>
        </is>
      </c>
      <c r="I16" s="68" t="inlineStr">
        <is>
          <t>看到广告的人数，判断受众是否被反复轰炸。</t>
        </is>
      </c>
    </row>
    <row r="17" ht="46.5" customHeight="1">
      <c r="A17" s="64" t="inlineStr">
        <is>
          <t>核心</t>
        </is>
      </c>
      <c r="B17" s="65" t="inlineStr">
        <is>
          <t>成效</t>
        </is>
      </c>
      <c r="C17" s="66" t="inlineStr">
        <is>
          <t>Results</t>
        </is>
      </c>
      <c r="D17" s="67" t="inlineStr">
        <is>
          <t>Meta 潜在客户</t>
        </is>
      </c>
      <c r="E17" s="68" t="inlineStr">
        <is>
          <t>根据广告系列设置获得的成效数，例如目标为销量时就是购买次数。Meta 默认按「点击后 7 天」归因；数据缺失时可能使用统计建模补充。</t>
        </is>
      </c>
      <c r="F17" s="68" t="inlineStr">
        <is>
          <t>按所选目标和设置，广告取得成效的次数</t>
        </is>
      </c>
      <c r="G17" s="69" t="inlineStr">
        <is>
          <t>越高越好</t>
        </is>
      </c>
      <c r="H17" s="69" t="inlineStr">
        <is>
          <t>√</t>
        </is>
      </c>
      <c r="I17" s="68" t="inlineStr">
        <is>
          <t>按广告目标统计的成效数，购物目标下等于购物次数。</t>
        </is>
      </c>
    </row>
    <row r="18" ht="46.5" customHeight="1">
      <c r="A18" s="70" t="inlineStr">
        <is>
          <t>建议</t>
        </is>
      </c>
      <c r="B18" s="65" t="inlineStr">
        <is>
          <t>点击量（全部）</t>
        </is>
      </c>
      <c r="C18" s="66" t="inlineStr">
        <is>
          <t>Clicks (All)</t>
        </is>
      </c>
      <c r="D18" s="67" t="inlineStr">
        <is>
          <t>点击</t>
        </is>
      </c>
      <c r="E18" s="68" t="inlineStr">
        <is>
          <t>广告获得的点击、轻触或滑动次数，包括与广告容器的互动、指向其他目标的链接以及展开式广告体验中的链接等多种点击。</t>
        </is>
      </c>
      <c r="F18" s="68" t="inlineStr">
        <is>
          <t>各类点击的总次数</t>
        </is>
      </c>
      <c r="G18" s="69" t="inlineStr">
        <is>
          <t>越高越好</t>
        </is>
      </c>
      <c r="H18" s="69" t="inlineStr">
        <is>
          <t>√</t>
        </is>
      </c>
      <c r="I18" s="68" t="inlineStr">
        <is>
          <t>所有点击之和。</t>
        </is>
      </c>
    </row>
    <row r="19" ht="32" customHeight="1">
      <c r="A19" s="70" t="inlineStr">
        <is>
          <t>建议</t>
        </is>
      </c>
      <c r="B19" s="65" t="inlineStr">
        <is>
          <t>每千个账户中心账户覆盖费用</t>
        </is>
      </c>
      <c r="C19" s="66" t="inlineStr">
        <is>
          <t>Cost per 1,000 Accounts Center Accounts Reached</t>
        </is>
      </c>
      <c r="D19" s="67" t="inlineStr">
        <is>
          <t>点击</t>
        </is>
      </c>
      <c r="E19" s="68" t="inlineStr">
        <is>
          <t>覆盖 1000 个账户中心账户的平均费用。</t>
        </is>
      </c>
      <c r="F19" s="68" t="inlineStr">
        <is>
          <t>花费金额 ÷ 覆盖人数 × 1000</t>
        </is>
      </c>
      <c r="G19" s="69" t="inlineStr">
        <is>
          <t>越低越好</t>
        </is>
      </c>
      <c r="H19" s="69" t="inlineStr"/>
      <c r="I19" s="68" t="inlineStr">
        <is>
          <t>覆盖 1000 个账户的成本，品牌曝光类广告常用。</t>
        </is>
      </c>
    </row>
    <row r="20" ht="17.5" customHeight="1">
      <c r="A20" s="70" t="inlineStr">
        <is>
          <t>建议</t>
        </is>
      </c>
      <c r="B20" s="65" t="inlineStr">
        <is>
          <t>单次 3 秒视频播放费用</t>
        </is>
      </c>
      <c r="C20" s="66" t="inlineStr">
        <is>
          <t>Cost per 3-Second Video Plays</t>
        </is>
      </c>
      <c r="D20" s="67" t="inlineStr">
        <is>
          <t>视频广告</t>
        </is>
      </c>
      <c r="E20" s="68" t="inlineStr">
        <is>
          <t>每次 3 秒视频播放的平均费用。</t>
        </is>
      </c>
      <c r="F20" s="68" t="inlineStr">
        <is>
          <t>花费金额 ÷ 3 秒视频播放次数</t>
        </is>
      </c>
      <c r="G20" s="69" t="inlineStr">
        <is>
          <t>越低越好</t>
        </is>
      </c>
      <c r="H20" s="69" t="inlineStr"/>
      <c r="I20" s="68" t="inlineStr">
        <is>
          <t>每次 3 秒播放的成本，比较视频素材效率。</t>
        </is>
      </c>
    </row>
    <row r="21" ht="32" customHeight="1">
      <c r="A21" s="70" t="inlineStr">
        <is>
          <t>建议</t>
        </is>
      </c>
      <c r="B21" s="65" t="inlineStr">
        <is>
          <t>单条线索费用</t>
        </is>
      </c>
      <c r="C21" s="66" t="inlineStr">
        <is>
          <t>Cost per Lead</t>
        </is>
      </c>
      <c r="D21" s="67" t="inlineStr">
        <is>
          <t>Meta 潜在客户</t>
        </is>
      </c>
      <c r="E21" s="68" t="inlineStr">
        <is>
          <t>每条线索的平均费用。部分数据缺失、无法直接衡量时，可能使用统计建模补充。</t>
        </is>
      </c>
      <c r="F21" s="68" t="inlineStr">
        <is>
          <t>花费金额 ÷ 线索数</t>
        </is>
      </c>
      <c r="G21" s="69" t="inlineStr">
        <is>
          <t>越低越好</t>
        </is>
      </c>
      <c r="H21" s="69" t="inlineStr"/>
      <c r="I21" s="68" t="inlineStr">
        <is>
          <t>投线索广告（Lead Ads）时的核心成本。</t>
        </is>
      </c>
    </row>
    <row r="22" ht="17.5" customHeight="1">
      <c r="A22" s="70" t="inlineStr">
        <is>
          <t>建议</t>
        </is>
      </c>
      <c r="B22" s="65" t="inlineStr">
        <is>
          <t>单次独立链接点击费用</t>
        </is>
      </c>
      <c r="C22" s="66" t="inlineStr">
        <is>
          <t>Cost per Unique Link Click</t>
        </is>
      </c>
      <c r="D22" s="67" t="inlineStr">
        <is>
          <t>点击</t>
        </is>
      </c>
      <c r="E22" s="68" t="inlineStr">
        <is>
          <t>每次独立链接点击的平均费用，为估算值。</t>
        </is>
      </c>
      <c r="F22" s="68" t="inlineStr">
        <is>
          <t>花费金额 ÷ 独立链接点击量</t>
        </is>
      </c>
      <c r="G22" s="69" t="inlineStr">
        <is>
          <t>越低越好</t>
        </is>
      </c>
      <c r="H22" s="69" t="inlineStr"/>
      <c r="I22" s="68" t="inlineStr">
        <is>
          <t>每个去重链接点击用户的成本。</t>
        </is>
      </c>
    </row>
    <row r="23" ht="17.5" customHeight="1">
      <c r="A23" s="70" t="inlineStr">
        <is>
          <t>建议</t>
        </is>
      </c>
      <c r="B23" s="65" t="inlineStr">
        <is>
          <t>CPC（全部）</t>
        </is>
      </c>
      <c r="C23" s="66" t="inlineStr">
        <is>
          <t>CPC (All)</t>
        </is>
      </c>
      <c r="D23" s="67" t="inlineStr">
        <is>
          <t>点击</t>
        </is>
      </c>
      <c r="E23" s="68" t="inlineStr">
        <is>
          <t>每次点击（全部）的平均费用。</t>
        </is>
      </c>
      <c r="F23" s="68" t="inlineStr">
        <is>
          <t>总花费 ÷ 点击量（全部）</t>
        </is>
      </c>
      <c r="G23" s="69" t="inlineStr">
        <is>
          <t>越低越好</t>
        </is>
      </c>
      <c r="H23" s="69" t="inlineStr"/>
      <c r="I23" s="68" t="inlineStr">
        <is>
          <t>按全部点击算的 CPC，通常比链接 CPC 低，容易误判。</t>
        </is>
      </c>
    </row>
    <row r="24" ht="17.5" customHeight="1">
      <c r="A24" s="70" t="inlineStr">
        <is>
          <t>建议</t>
        </is>
      </c>
      <c r="B24" s="65" t="inlineStr">
        <is>
          <t>CTR（全部）</t>
        </is>
      </c>
      <c r="C24" s="66" t="inlineStr">
        <is>
          <t>CTR (All)</t>
        </is>
      </c>
      <c r="D24" s="67" t="inlineStr">
        <is>
          <t>点击</t>
        </is>
      </c>
      <c r="E24" s="68" t="inlineStr">
        <is>
          <t>产生点击（全部）的展示占总展示次数的百分比。</t>
        </is>
      </c>
      <c r="F24" s="68" t="inlineStr">
        <is>
          <t>点击量（全部）÷ 展示次数</t>
        </is>
      </c>
      <c r="G24" s="69" t="inlineStr">
        <is>
          <t>越高越好</t>
        </is>
      </c>
      <c r="H24" s="69" t="inlineStr"/>
      <c r="I24" s="68" t="inlineStr">
        <is>
          <t>含点赞、评论、展开等所有点击，比链接 CTR 高，只作参考。</t>
        </is>
      </c>
    </row>
    <row r="25" ht="32" customHeight="1">
      <c r="A25" s="70" t="inlineStr">
        <is>
          <t>建议</t>
        </is>
      </c>
      <c r="B25" s="65" t="inlineStr">
        <is>
          <t>Meta 线索</t>
        </is>
      </c>
      <c r="C25" s="66" t="inlineStr">
        <is>
          <t>Meta Leads</t>
        </is>
      </c>
      <c r="D25" s="67" t="inlineStr">
        <is>
          <t>Meta 潜在客户</t>
        </is>
      </c>
      <c r="E25" s="68" t="inlineStr">
        <is>
          <t>在 Meta 平台（表单、Messenger、Instagram 私信）提交并归因于广告的线索数。</t>
        </is>
      </c>
      <c r="F25" s="68" t="inlineStr">
        <is>
          <t>线索数</t>
        </is>
      </c>
      <c r="G25" s="69" t="inlineStr">
        <is>
          <t>越高越好</t>
        </is>
      </c>
      <c r="H25" s="69" t="inlineStr"/>
      <c r="I25" s="68" t="inlineStr">
        <is>
          <t>线索广告的成效数。</t>
        </is>
      </c>
    </row>
    <row r="26" ht="32" customHeight="1">
      <c r="A26" s="70" t="inlineStr">
        <is>
          <t>建议</t>
        </is>
      </c>
      <c r="B26" s="65" t="inlineStr">
        <is>
          <t>站外点击量</t>
        </is>
      </c>
      <c r="C26" s="66" t="inlineStr">
        <is>
          <t>Outbound Clicks</t>
        </is>
      </c>
      <c r="D26" s="67" t="inlineStr">
        <is>
          <t>点击</t>
        </is>
      </c>
      <c r="E26" s="68" t="inlineStr">
        <is>
          <t>指向 Meta 以外目标的点击次数，包括广告本身和即时体验、精品栏、表单等扩展体验中的链接。</t>
        </is>
      </c>
      <c r="F26" s="68" t="inlineStr">
        <is>
          <t>指向 Meta 以外目标的链接点击次数</t>
        </is>
      </c>
      <c r="G26" s="69" t="inlineStr">
        <is>
          <t>越高越好</t>
        </is>
      </c>
      <c r="H26" s="69" t="inlineStr"/>
      <c r="I26" s="68" t="inlineStr">
        <is>
          <t>跳到 Meta 以外目标的点击，和链接点击接近。</t>
        </is>
      </c>
    </row>
    <row r="27" ht="17.5" customHeight="1">
      <c r="A27" s="70" t="inlineStr">
        <is>
          <t>建议</t>
        </is>
      </c>
      <c r="B27" s="65" t="inlineStr">
        <is>
          <t>帖子评论数</t>
        </is>
      </c>
      <c r="C27" s="66" t="inlineStr">
        <is>
          <t>Post Comments</t>
        </is>
      </c>
      <c r="D27" s="67" t="inlineStr">
        <is>
          <t>互动</t>
        </is>
      </c>
      <c r="E27" s="68" t="inlineStr">
        <is>
          <t>归因于广告的所有评论，包括已删除的评论。</t>
        </is>
      </c>
      <c r="F27" s="68" t="inlineStr">
        <is>
          <t>广告收到的评论数</t>
        </is>
      </c>
      <c r="G27" s="69" t="inlineStr">
        <is>
          <t>越高越好</t>
        </is>
      </c>
      <c r="H27" s="69" t="inlineStr"/>
      <c r="I27" s="68" t="inlineStr">
        <is>
          <t>评论数，注意及时回复和处理负面评论。</t>
        </is>
      </c>
    </row>
    <row r="28" ht="32" customHeight="1">
      <c r="A28" s="70" t="inlineStr">
        <is>
          <t>建议</t>
        </is>
      </c>
      <c r="B28" s="65" t="inlineStr">
        <is>
          <t>帖子互动</t>
        </is>
      </c>
      <c r="C28" s="66" t="inlineStr">
        <is>
          <t>Post Engagements</t>
        </is>
      </c>
      <c r="D28" s="67" t="inlineStr">
        <is>
          <t>互动</t>
        </is>
      </c>
      <c r="E28" s="68" t="inlineStr">
        <is>
          <t>广告投放期间用户对广告的所有操作，如反应、评论、分享、领取优惠、查看照片或视频、点击链接。</t>
        </is>
      </c>
      <c r="F28" s="68" t="inlineStr">
        <is>
          <t>用户与广告互动的总次数</t>
        </is>
      </c>
      <c r="G28" s="69" t="inlineStr">
        <is>
          <t>越高越好</t>
        </is>
      </c>
      <c r="H28" s="69" t="inlineStr"/>
      <c r="I28" s="68" t="inlineStr">
        <is>
          <t>点赞、评论、分享等互动总数，社交认可度。</t>
        </is>
      </c>
    </row>
    <row r="29" ht="17.5" customHeight="1">
      <c r="A29" s="70" t="inlineStr">
        <is>
          <t>建议</t>
        </is>
      </c>
      <c r="B29" s="65" t="inlineStr">
        <is>
          <t>帖子收藏数</t>
        </is>
      </c>
      <c r="C29" s="66" t="inlineStr">
        <is>
          <t>Post Saves</t>
        </is>
      </c>
      <c r="D29" s="67" t="inlineStr">
        <is>
          <t>互动</t>
        </is>
      </c>
      <c r="E29" s="68" t="inlineStr">
        <is>
          <t>归因于广告的收藏次数，含已取消的收藏。</t>
        </is>
      </c>
      <c r="F29" s="68" t="inlineStr">
        <is>
          <t>广告被收藏的总次数</t>
        </is>
      </c>
      <c r="G29" s="69" t="inlineStr">
        <is>
          <t>越高越好</t>
        </is>
      </c>
      <c r="H29" s="69" t="inlineStr"/>
      <c r="I29" s="68" t="inlineStr">
        <is>
          <t>收藏数，用户有购买意向的信号之一。</t>
        </is>
      </c>
    </row>
    <row r="30" ht="32" customHeight="1">
      <c r="A30" s="70" t="inlineStr">
        <is>
          <t>建议</t>
        </is>
      </c>
      <c r="B30" s="65" t="inlineStr">
        <is>
          <t>帖子分享数</t>
        </is>
      </c>
      <c r="C30" s="66" t="inlineStr">
        <is>
          <t>Post Shares</t>
        </is>
      </c>
      <c r="D30" s="67" t="inlineStr">
        <is>
          <t>互动</t>
        </is>
      </c>
      <c r="E30" s="68" t="inlineStr">
        <is>
          <t>广告投放期间被分享到时间线、小组、主页的次数，可能包括 Instagram 私信分享；不含分享后在他人页面上的互动。</t>
        </is>
      </c>
      <c r="F30" s="68" t="inlineStr">
        <is>
          <t>广告被分享的次数</t>
        </is>
      </c>
      <c r="G30" s="69" t="inlineStr">
        <is>
          <t>越高越好</t>
        </is>
      </c>
      <c r="H30" s="69" t="inlineStr"/>
      <c r="I30" s="68" t="inlineStr">
        <is>
          <t>分享数，素材传播力的强信号。</t>
        </is>
      </c>
    </row>
    <row r="31" ht="17.5" customHeight="1">
      <c r="A31" s="70" t="inlineStr">
        <is>
          <t>建议</t>
        </is>
      </c>
      <c r="B31" s="65" t="inlineStr">
        <is>
          <t>成效率</t>
        </is>
      </c>
      <c r="C31" s="66" t="inlineStr">
        <is>
          <t>Result Rate</t>
        </is>
      </c>
      <c r="D31" s="67" t="inlineStr">
        <is>
          <t>Meta 潜在客户</t>
        </is>
      </c>
      <c r="E31" s="68" t="inlineStr">
        <is>
          <t>成效数占展示次数的百分比。</t>
        </is>
      </c>
      <c r="F31" s="68" t="inlineStr">
        <is>
          <t>成效数 ÷ 展示次数</t>
        </is>
      </c>
      <c r="G31" s="69" t="inlineStr">
        <is>
          <t>越高越好</t>
        </is>
      </c>
      <c r="H31" s="69" t="inlineStr"/>
      <c r="I31" s="68" t="inlineStr">
        <is>
          <t>成效 ÷ 展示，跨广告目标比较时有用。</t>
        </is>
      </c>
    </row>
    <row r="32" ht="32" customHeight="1">
      <c r="A32" s="70" t="inlineStr">
        <is>
          <t>建议</t>
        </is>
      </c>
      <c r="B32" s="65" t="inlineStr">
        <is>
          <t>触点数</t>
        </is>
      </c>
      <c r="C32" s="66" t="inlineStr">
        <is>
          <t>Touchpoints</t>
        </is>
      </c>
      <c r="D32" s="67" t="inlineStr">
        <is>
          <t>Meta 潜在客户</t>
        </is>
      </c>
      <c r="E32" s="68" t="inlineStr">
        <is>
          <t>转化前发生的展示、点击和访问总数，基于追踪连接、像素、应用或线下事件数据计算。</t>
        </is>
      </c>
      <c r="F32" s="68" t="inlineStr">
        <is>
          <t>转化前发生的展示、点击和访问总数</t>
        </is>
      </c>
      <c r="G32" s="69" t="inlineStr">
        <is>
          <t>越低越好</t>
        </is>
      </c>
      <c r="H32" s="69" t="inlineStr"/>
      <c r="I32" s="68" t="inlineStr">
        <is>
          <t>转化前的触点数，越少说明转化路径越短。</t>
        </is>
      </c>
    </row>
    <row r="33" ht="32" customHeight="1">
      <c r="A33" s="70" t="inlineStr">
        <is>
          <t>建议</t>
        </is>
      </c>
      <c r="B33" s="65" t="inlineStr">
        <is>
          <t>独立链接点击率</t>
        </is>
      </c>
      <c r="C33" s="66" t="inlineStr">
        <is>
          <t>Unique CTR (Link Click-Through Rate)</t>
        </is>
      </c>
      <c r="D33" s="67" t="inlineStr">
        <is>
          <t>点击</t>
        </is>
      </c>
      <c r="E33" s="68" t="inlineStr">
        <is>
          <t>看过广告并产生链接点击的账户比例，统计的是账户而不是次数，基于抽样数据。</t>
        </is>
      </c>
      <c r="F33" s="68" t="inlineStr">
        <is>
          <t>独立链接点击量 ÷ 覆盖人数</t>
        </is>
      </c>
      <c r="G33" s="69" t="inlineStr">
        <is>
          <t>越高越好</t>
        </is>
      </c>
      <c r="H33" s="69" t="inlineStr"/>
      <c r="I33" s="68" t="inlineStr">
        <is>
          <t>去重后的链接点击率。</t>
        </is>
      </c>
    </row>
    <row r="34" ht="17.5" customHeight="1">
      <c r="A34" s="70" t="inlineStr">
        <is>
          <t>建议</t>
        </is>
      </c>
      <c r="B34" s="65" t="inlineStr">
        <is>
          <t>独立链接点击量</t>
        </is>
      </c>
      <c r="C34" s="66" t="inlineStr">
        <is>
          <t>Unique Link Clicks</t>
        </is>
      </c>
      <c r="D34" s="67" t="inlineStr">
        <is>
          <t>点击</t>
        </is>
      </c>
      <c r="E34" s="68" t="inlineStr">
        <is>
          <t>产生过链接点击的账户中心账户数，为估算值。</t>
        </is>
      </c>
      <c r="F34" s="68" t="inlineStr">
        <is>
          <t>产生过链接点击的账户数</t>
        </is>
      </c>
      <c r="G34" s="69" t="inlineStr">
        <is>
          <t>越高越好</t>
        </is>
      </c>
      <c r="H34" s="69" t="inlineStr"/>
      <c r="I34" s="68" t="inlineStr">
        <is>
          <t>去重后的链接点击人数。</t>
        </is>
      </c>
    </row>
    <row r="35" ht="32" customHeight="1">
      <c r="A35" s="70" t="inlineStr">
        <is>
          <t>建议</t>
        </is>
      </c>
      <c r="B35" s="65" t="inlineStr">
        <is>
          <t>视频平均播放时长</t>
        </is>
      </c>
      <c r="C35" s="66" t="inlineStr">
        <is>
          <t>Video Average Play Time</t>
        </is>
      </c>
      <c r="D35" s="67" t="inlineStr">
        <is>
          <t>视频广告</t>
        </is>
      </c>
      <c r="E35" s="68" t="inlineStr">
        <is>
          <t>视频每次播放的平均时长，包括同一次展示中的重播，所以可能比视频本身还长。</t>
        </is>
      </c>
      <c r="F35" s="68" t="inlineStr">
        <is>
          <t>视频播放总时长 ÷ 视频播放次数</t>
        </is>
      </c>
      <c r="G35" s="69" t="inlineStr">
        <is>
          <t>越高越好</t>
        </is>
      </c>
      <c r="H35" s="69" t="inlineStr"/>
      <c r="I35" s="68" t="inlineStr">
        <is>
          <t>视频平均播放时长，判断内容是否看得下去。</t>
        </is>
      </c>
    </row>
    <row r="36" ht="32" customHeight="1">
      <c r="A36" s="70" t="inlineStr">
        <is>
          <t>建议</t>
        </is>
      </c>
      <c r="B36" s="65" t="inlineStr">
        <is>
          <t>视频播放次数</t>
        </is>
      </c>
      <c r="C36" s="66" t="inlineStr">
        <is>
          <t>Video Plays</t>
        </is>
      </c>
      <c r="D36" s="67" t="inlineStr">
        <is>
          <t>视频广告</t>
        </is>
      </c>
      <c r="E36" s="68" t="inlineStr">
        <is>
          <t>视频在展示后开始播放的次数，包括自动播放和点击播放，不含暂停后的重播；轮播广告中每个视频分别计数。</t>
        </is>
      </c>
      <c r="F36" s="68" t="inlineStr">
        <is>
          <t>视频开始播放的次数</t>
        </is>
      </c>
      <c r="G36" s="69" t="inlineStr">
        <is>
          <t>越高越好</t>
        </is>
      </c>
      <c r="H36" s="69" t="inlineStr"/>
      <c r="I36" s="68" t="inlineStr">
        <is>
          <t>视频开始播放的次数。</t>
        </is>
      </c>
    </row>
    <row r="37" ht="32" customHeight="1">
      <c r="A37" s="70" t="inlineStr">
        <is>
          <t>建议</t>
        </is>
      </c>
      <c r="B37" s="65" t="inlineStr">
        <is>
          <t>视频播放至 100%</t>
        </is>
      </c>
      <c r="C37" s="66" t="inlineStr">
        <is>
          <t>Video Plays at 100%</t>
        </is>
      </c>
      <c r="D37" s="67" t="inlineStr">
        <is>
          <t>视频广告</t>
        </is>
      </c>
      <c r="E37" s="68" t="inlineStr">
        <is>
          <t>视频播放到 100% 位置的次数，包括从头看完和拖动到结尾的播放。</t>
        </is>
      </c>
      <c r="F37" s="68" t="inlineStr">
        <is>
          <t>视频播放到 100% 长度的次数（含跳转）</t>
        </is>
      </c>
      <c r="G37" s="69" t="inlineStr">
        <is>
          <t>越高越好</t>
        </is>
      </c>
      <c r="H37" s="69" t="inlineStr"/>
      <c r="I37" s="68" t="inlineStr">
        <is>
          <t>完整播放次数。</t>
        </is>
      </c>
    </row>
    <row r="38" ht="32" customHeight="1">
      <c r="A38" s="70" t="inlineStr">
        <is>
          <t>建议</t>
        </is>
      </c>
      <c r="B38" s="65" t="inlineStr">
        <is>
          <t>视频播放至 75%</t>
        </is>
      </c>
      <c r="C38" s="66" t="inlineStr">
        <is>
          <t>Video Plays at 75%</t>
        </is>
      </c>
      <c r="D38" s="67" t="inlineStr">
        <is>
          <t>视频广告</t>
        </is>
      </c>
      <c r="E38" s="68" t="inlineStr">
        <is>
          <t>视频播放到 75% 位置的次数，包括从头播放和拖动到该位置的播放。</t>
        </is>
      </c>
      <c r="F38" s="68" t="inlineStr">
        <is>
          <t>视频播放到 75% 长度的次数（含跳转）</t>
        </is>
      </c>
      <c r="G38" s="69" t="inlineStr">
        <is>
          <t>越高越好</t>
        </is>
      </c>
      <c r="H38" s="69" t="inlineStr">
        <is>
          <t>√</t>
        </is>
      </c>
      <c r="I38" s="68" t="inlineStr">
        <is>
          <t>播放到 75% 的次数，反映内容留存。</t>
        </is>
      </c>
    </row>
    <row r="39" ht="32" customHeight="1">
      <c r="A39" s="71" t="inlineStr">
        <is>
          <t>可选</t>
        </is>
      </c>
      <c r="B39" s="65" t="inlineStr">
        <is>
          <t>2 秒连续视频播放次数</t>
        </is>
      </c>
      <c r="C39" s="66" t="inlineStr">
        <is>
          <t>2-Second Continuous Video Plays</t>
        </is>
      </c>
      <c r="D39" s="67" t="inlineStr">
        <is>
          <t>视频广告</t>
        </is>
      </c>
      <c r="E39" s="68" t="inlineStr">
        <is>
          <t>视频连续播放 2 秒及以上的次数。大多数此类播放中，视频画面至少有 50% 在屏幕可见范围内。</t>
        </is>
      </c>
      <c r="F39" s="68" t="inlineStr">
        <is>
          <t>视频连续播放满 2 秒的次数</t>
        </is>
      </c>
      <c r="G39" s="69" t="inlineStr">
        <is>
          <t>越高越好</t>
        </is>
      </c>
      <c r="H39" s="69" t="inlineStr"/>
      <c r="I39" s="68" t="inlineStr">
        <is>
          <t>只有投视频广告且需要细看视频表现时才用。</t>
        </is>
      </c>
    </row>
    <row r="40" ht="17.5" customHeight="1">
      <c r="A40" s="71" t="inlineStr">
        <is>
          <t>可选</t>
        </is>
      </c>
      <c r="B40" s="65" t="inlineStr">
        <is>
          <t>每个账户点击次数</t>
        </is>
      </c>
      <c r="C40" s="66" t="inlineStr">
        <is>
          <t>Clicks per Account</t>
        </is>
      </c>
      <c r="D40" s="67" t="inlineStr">
        <is>
          <t>点击</t>
        </is>
      </c>
      <c r="E40" s="68" t="inlineStr">
        <is>
          <t>每个独立账户平均产生的点击次数。</t>
        </is>
      </c>
      <c r="F40" s="68" t="inlineStr">
        <is>
          <t>点击量（全部）÷ 独立点击量（全部）</t>
        </is>
      </c>
      <c r="G40" s="69" t="inlineStr">
        <is>
          <t>越高越好</t>
        </is>
      </c>
      <c r="H40" s="69" t="inlineStr"/>
      <c r="I40" s="68" t="inlineStr">
        <is>
          <t>特定广告格式（即时体验、本地商家等）才用。</t>
        </is>
      </c>
    </row>
    <row r="41" ht="32" customHeight="1">
      <c r="A41" s="71" t="inlineStr">
        <is>
          <t>可选</t>
        </is>
      </c>
      <c r="B41" s="65" t="inlineStr">
        <is>
          <t>单次 2 秒连续视频播放费用</t>
        </is>
      </c>
      <c r="C41" s="66" t="inlineStr">
        <is>
          <t>Cost per 2-Second Continuous Video Play</t>
        </is>
      </c>
      <c r="D41" s="67" t="inlineStr">
        <is>
          <t>视频广告</t>
        </is>
      </c>
      <c r="E41" s="68" t="inlineStr">
        <is>
          <t>每次 2 秒连续视频播放的平均费用。</t>
        </is>
      </c>
      <c r="F41" s="68" t="inlineStr">
        <is>
          <t>花费金额 ÷ 2 秒连续视频播放次数</t>
        </is>
      </c>
      <c r="G41" s="69" t="inlineStr">
        <is>
          <t>越低越好</t>
        </is>
      </c>
      <c r="H41" s="69" t="inlineStr"/>
      <c r="I41" s="68" t="inlineStr">
        <is>
          <t>只有投视频广告且需要细看视频表现时才用。</t>
        </is>
      </c>
    </row>
    <row r="42" ht="17.5" customHeight="1">
      <c r="A42" s="71" t="inlineStr">
        <is>
          <t>可选</t>
        </is>
      </c>
      <c r="B42" s="65" t="inlineStr">
        <is>
          <t>单次点赞费用</t>
        </is>
      </c>
      <c r="C42" s="66" t="inlineStr">
        <is>
          <t>Cost per Like</t>
        </is>
      </c>
      <c r="D42" s="67" t="inlineStr">
        <is>
          <t>互动</t>
        </is>
      </c>
      <c r="E42" s="68" t="inlineStr">
        <is>
          <t>每次主页点赞的平均费用。</t>
        </is>
      </c>
      <c r="F42" s="68" t="inlineStr">
        <is>
          <t>花费金额 ÷ 主页点赞数</t>
        </is>
      </c>
      <c r="G42" s="69" t="inlineStr">
        <is>
          <t>越低越好</t>
        </is>
      </c>
      <c r="H42" s="69" t="inlineStr"/>
      <c r="I42" s="68" t="inlineStr">
        <is>
          <t>品牌互动类广告或排查素材时再看。</t>
        </is>
      </c>
    </row>
    <row r="43" ht="17.5" customHeight="1">
      <c r="A43" s="71" t="inlineStr">
        <is>
          <t>可选</t>
        </is>
      </c>
      <c r="B43" s="65" t="inlineStr">
        <is>
          <t>单次主页互动费用</t>
        </is>
      </c>
      <c r="C43" s="66" t="inlineStr">
        <is>
          <t>Cost per Page Engagement</t>
        </is>
      </c>
      <c r="D43" s="67" t="inlineStr">
        <is>
          <t>互动</t>
        </is>
      </c>
      <c r="E43" s="68" t="inlineStr">
        <is>
          <t>每次主页互动的平均费用。</t>
        </is>
      </c>
      <c r="F43" s="68" t="inlineStr">
        <is>
          <t>花费金额 ÷ 主页互动次数</t>
        </is>
      </c>
      <c r="G43" s="69" t="inlineStr">
        <is>
          <t>越低越好</t>
        </is>
      </c>
      <c r="H43" s="69" t="inlineStr"/>
      <c r="I43" s="68" t="inlineStr">
        <is>
          <t>品牌互动类广告或排查素材时再看。</t>
        </is>
      </c>
    </row>
    <row r="44" ht="17.5" customHeight="1">
      <c r="A44" s="71" t="inlineStr">
        <is>
          <t>可选</t>
        </is>
      </c>
      <c r="B44" s="65" t="inlineStr">
        <is>
          <t>单次帖子互动费用</t>
        </is>
      </c>
      <c r="C44" s="66" t="inlineStr">
        <is>
          <t>Cost per Post Engagement</t>
        </is>
      </c>
      <c r="D44" s="67" t="inlineStr">
        <is>
          <t>互动</t>
        </is>
      </c>
      <c r="E44" s="68" t="inlineStr">
        <is>
          <t>每次帖子互动的平均费用。</t>
        </is>
      </c>
      <c r="F44" s="68" t="inlineStr">
        <is>
          <t>花费金额 ÷ 帖子互动次数</t>
        </is>
      </c>
      <c r="G44" s="69" t="inlineStr">
        <is>
          <t>越低越好</t>
        </is>
      </c>
      <c r="H44" s="69" t="inlineStr"/>
      <c r="I44" s="68" t="inlineStr">
        <is>
          <t>品牌互动类广告或排查素材时再看。</t>
        </is>
      </c>
    </row>
    <row r="45" ht="17.5" customHeight="1">
      <c r="A45" s="71" t="inlineStr">
        <is>
          <t>可选</t>
        </is>
      </c>
      <c r="B45" s="65" t="inlineStr">
        <is>
          <t>单次独立点击费用（全部）</t>
        </is>
      </c>
      <c r="C45" s="66" t="inlineStr">
        <is>
          <t>Cost per Unique Click (All)</t>
        </is>
      </c>
      <c r="D45" s="67" t="inlineStr">
        <is>
          <t>点击</t>
        </is>
      </c>
      <c r="E45" s="68" t="inlineStr">
        <is>
          <t>每次独立点击（全部）的平均费用，为估算值。</t>
        </is>
      </c>
      <c r="F45" s="68" t="inlineStr">
        <is>
          <t>花费金额 ÷ 独立点击量（全部）</t>
        </is>
      </c>
      <c r="G45" s="69" t="inlineStr">
        <is>
          <t>越低越好</t>
        </is>
      </c>
      <c r="H45" s="69" t="inlineStr"/>
      <c r="I45" s="68" t="inlineStr">
        <is>
          <t>特定广告格式（即时体验、本地商家等）才用。</t>
        </is>
      </c>
    </row>
    <row r="46" ht="17.5" customHeight="1">
      <c r="A46" s="71" t="inlineStr">
        <is>
          <t>可选</t>
        </is>
      </c>
      <c r="B46" s="65" t="inlineStr">
        <is>
          <t>单次视频播放费用</t>
        </is>
      </c>
      <c r="C46" s="66" t="inlineStr">
        <is>
          <t>Cost per Video Plays</t>
        </is>
      </c>
      <c r="D46" s="67" t="inlineStr">
        <is>
          <t>视频广告</t>
        </is>
      </c>
      <c r="E46" s="68" t="inlineStr">
        <is>
          <t>每次视频播放的平均费用。</t>
        </is>
      </c>
      <c r="F46" s="68" t="inlineStr">
        <is>
          <t>花费金额 ÷ 视频播放次数</t>
        </is>
      </c>
      <c r="G46" s="69" t="inlineStr">
        <is>
          <t>越低越好</t>
        </is>
      </c>
      <c r="H46" s="69" t="inlineStr"/>
      <c r="I46" s="68" t="inlineStr">
        <is>
          <t>只有投视频广告且需要细看视频表现时才用。</t>
        </is>
      </c>
    </row>
    <row r="47" ht="32" customHeight="1">
      <c r="A47" s="71" t="inlineStr">
        <is>
          <t>可选</t>
        </is>
      </c>
      <c r="B47" s="65" t="inlineStr">
        <is>
          <t>获取路线点击量</t>
        </is>
      </c>
      <c r="C47" s="66" t="inlineStr">
        <is>
          <t>Get Directions Clicks</t>
        </is>
      </c>
      <c r="D47" s="67" t="inlineStr">
        <is>
          <t>点击</t>
        </is>
      </c>
      <c r="E47" s="68" t="inlineStr">
        <is>
          <t>Meta 商品信息（如 Marketplace）上的地址或「获取路线」按钮被点击的次数，归因于广告。</t>
        </is>
      </c>
      <c r="F47" s="68" t="inlineStr">
        <is>
          <t>用户点击「获取路线」按钮的次数</t>
        </is>
      </c>
      <c r="G47" s="69" t="inlineStr">
        <is>
          <t>越高越好</t>
        </is>
      </c>
      <c r="H47" s="69" t="inlineStr"/>
      <c r="I47" s="68" t="inlineStr">
        <is>
          <t>特定广告格式（即时体验、本地商家等）才用。</t>
        </is>
      </c>
    </row>
    <row r="48" ht="17.5" customHeight="1">
      <c r="A48" s="71" t="inlineStr">
        <is>
          <t>可选</t>
        </is>
      </c>
      <c r="B48" s="65" t="inlineStr">
        <is>
          <t>即时体验打开点击量</t>
        </is>
      </c>
      <c r="C48" s="66" t="inlineStr">
        <is>
          <t>Instant Experience Clicks to Open</t>
        </is>
      </c>
      <c r="D48" s="67" t="inlineStr">
        <is>
          <t>点击</t>
        </is>
      </c>
      <c r="E48" s="68" t="inlineStr">
        <is>
          <t>点击广告后打开即时体验的次数，仅适用于可试玩广告。</t>
        </is>
      </c>
      <c r="F48" s="68" t="inlineStr">
        <is>
          <t>因点击广告而打开即时体验的次数</t>
        </is>
      </c>
      <c r="G48" s="69" t="inlineStr">
        <is>
          <t>越高越好</t>
        </is>
      </c>
      <c r="H48" s="69" t="inlineStr"/>
      <c r="I48" s="68" t="inlineStr">
        <is>
          <t>特定广告格式（即时体验、本地商家等）才用。</t>
        </is>
      </c>
    </row>
    <row r="49" ht="32" customHeight="1">
      <c r="A49" s="71" t="inlineStr">
        <is>
          <t>可选</t>
        </is>
      </c>
      <c r="B49" s="65" t="inlineStr">
        <is>
          <t>即时体验站外点击量</t>
        </is>
      </c>
      <c r="C49" s="66" t="inlineStr">
        <is>
          <t>Instant Experience Outbound Clicks</t>
        </is>
      </c>
      <c r="D49" s="67" t="inlineStr">
        <is>
          <t>点击</t>
        </is>
      </c>
      <c r="E49" s="68" t="inlineStr">
        <is>
          <t>即时体验内指向 Meta 以外目标（网站、应用商店页面、应用深度链接）的链接点击次数。</t>
        </is>
      </c>
      <c r="F49" s="68" t="inlineStr">
        <is>
          <t>从即时体验跳转到 Meta 以外目标的点击次数</t>
        </is>
      </c>
      <c r="G49" s="69" t="inlineStr">
        <is>
          <t>越高越好</t>
        </is>
      </c>
      <c r="H49" s="69" t="inlineStr"/>
      <c r="I49" s="68" t="inlineStr">
        <is>
          <t>特定广告格式（即时体验、本地商家等）才用。</t>
        </is>
      </c>
    </row>
    <row r="50" ht="32" customHeight="1">
      <c r="A50" s="71" t="inlineStr">
        <is>
          <t>可选</t>
        </is>
      </c>
      <c r="B50" s="65" t="inlineStr">
        <is>
          <t>即时体验浏览比例</t>
        </is>
      </c>
      <c r="C50" s="66" t="inlineStr">
        <is>
          <t>Instant Experience View Percentage</t>
        </is>
      </c>
      <c r="D50" s="67" t="inlineStr">
        <is>
          <t>点击</t>
        </is>
      </c>
      <c r="E50" s="68" t="inlineStr">
        <is>
          <t>即时体验平均被浏览的比例。即时体验是在移动端与广告互动后打开的全屏页面，可包含视频、图片、商品等组件。</t>
        </is>
      </c>
      <c r="F50" s="68" t="inlineStr">
        <is>
          <t>已浏览组件数 ÷ 组件总数（只统计从广告打开的即时体验）</t>
        </is>
      </c>
      <c r="G50" s="69" t="inlineStr">
        <is>
          <t>越高越好</t>
        </is>
      </c>
      <c r="H50" s="69" t="inlineStr"/>
      <c r="I50" s="68" t="inlineStr">
        <is>
          <t>特定广告格式（即时体验、本地商家等）才用。</t>
        </is>
      </c>
    </row>
    <row r="51" ht="32" customHeight="1">
      <c r="A51" s="71" t="inlineStr">
        <is>
          <t>可选</t>
        </is>
      </c>
      <c r="B51" s="65" t="inlineStr">
        <is>
          <t>即时体验浏览时长</t>
        </is>
      </c>
      <c r="C51" s="66" t="inlineStr">
        <is>
          <t>Instant Experience View Time</t>
        </is>
      </c>
      <c r="D51" s="67" t="inlineStr">
        <is>
          <t>点击</t>
        </is>
      </c>
      <c r="E51" s="68" t="inlineStr">
        <is>
          <t>用户在即时体验中平均停留的总时长（秒）。</t>
        </is>
      </c>
      <c r="F51" s="68" t="inlineStr">
        <is>
          <t>广告链接的即时体验平均停留时长，含从中跳转的其他即时体验</t>
        </is>
      </c>
      <c r="G51" s="69" t="inlineStr">
        <is>
          <t>越高越好</t>
        </is>
      </c>
      <c r="H51" s="69" t="inlineStr"/>
      <c r="I51" s="68" t="inlineStr">
        <is>
          <t>特定广告格式（即时体验、本地商家等）才用。</t>
        </is>
      </c>
    </row>
    <row r="52" ht="32" customHeight="1">
      <c r="A52" s="71" t="inlineStr">
        <is>
          <t>可选</t>
        </is>
      </c>
      <c r="B52" s="65" t="inlineStr">
        <is>
          <t>主页点赞数</t>
        </is>
      </c>
      <c r="C52" s="66" t="inlineStr">
        <is>
          <t>Likes</t>
        </is>
      </c>
      <c r="D52" s="67" t="inlineStr">
        <is>
          <t>互动</t>
        </is>
      </c>
      <c r="E52" s="68" t="inlineStr">
        <is>
          <t>归因于广告的 Facebook 主页点赞数，包括在主页上和广告中「赞」按钮产生的点赞。</t>
        </is>
      </c>
      <c r="F52" s="68" t="inlineStr">
        <is>
          <t>归因于广告的主页点赞数</t>
        </is>
      </c>
      <c r="G52" s="69" t="inlineStr">
        <is>
          <t>越高越好</t>
        </is>
      </c>
      <c r="H52" s="69" t="inlineStr"/>
      <c r="I52" s="68" t="inlineStr">
        <is>
          <t>品牌互动类广告或排查素材时再看。</t>
        </is>
      </c>
    </row>
    <row r="53" ht="32" customHeight="1">
      <c r="A53" s="71" t="inlineStr">
        <is>
          <t>可选</t>
        </is>
      </c>
      <c r="B53" s="65" t="inlineStr">
        <is>
          <t>Meta 线索转化价值</t>
        </is>
      </c>
      <c r="C53" s="66" t="inlineStr">
        <is>
          <t>Meta Leads Conversion Value</t>
        </is>
      </c>
      <c r="D53" s="67" t="inlineStr">
        <is>
          <t>Meta 潜在客户</t>
        </is>
      </c>
      <c r="E53" s="68" t="inlineStr">
        <is>
          <t>Meta 线索的总价值，按设置线索事件时填写的价值参数计算。</t>
        </is>
      </c>
      <c r="F53" s="68" t="inlineStr">
        <is>
          <t>所有 Meta 线索价值之和</t>
        </is>
      </c>
      <c r="G53" s="69" t="inlineStr">
        <is>
          <t>越低越好</t>
        </is>
      </c>
      <c r="H53" s="69" t="inlineStr"/>
      <c r="I53" s="68" t="inlineStr">
        <is>
          <t>按需查看。</t>
        </is>
      </c>
    </row>
    <row r="54" ht="46.5" customHeight="1">
      <c r="A54" s="71" t="inlineStr">
        <is>
          <t>可选</t>
        </is>
      </c>
      <c r="B54" s="65" t="inlineStr">
        <is>
          <t>主页互动</t>
        </is>
      </c>
      <c r="C54" s="66" t="inlineStr">
        <is>
          <t>Page Engagement</t>
        </is>
      </c>
      <c r="D54" s="67" t="inlineStr">
        <is>
          <t>互动</t>
        </is>
      </c>
      <c r="E54" s="68" t="inlineStr">
        <is>
          <t>归因于广告的 Facebook 主页、Instagram 主页及其内容上的互动，如点赞、关注、喜爱帖子、回复快拍、签到、点击链接等。</t>
        </is>
      </c>
      <c r="F54" s="68" t="inlineStr">
        <is>
          <t>归因于广告的主页和内容互动次数</t>
        </is>
      </c>
      <c r="G54" s="69" t="inlineStr">
        <is>
          <t>越高越好</t>
        </is>
      </c>
      <c r="H54" s="69" t="inlineStr"/>
      <c r="I54" s="68" t="inlineStr">
        <is>
          <t>品牌互动类广告或排查素材时再看。</t>
        </is>
      </c>
    </row>
    <row r="55" ht="32" customHeight="1">
      <c r="A55" s="71" t="inlineStr">
        <is>
          <t>可选</t>
        </is>
      </c>
      <c r="B55" s="65" t="inlineStr">
        <is>
          <t>电话号码点击量</t>
        </is>
      </c>
      <c r="C55" s="66" t="inlineStr">
        <is>
          <t>Phone Number Clicks</t>
        </is>
      </c>
      <c r="D55" s="67" t="inlineStr">
        <is>
          <t>点击</t>
        </is>
      </c>
      <c r="E55" s="68" t="inlineStr">
        <is>
          <t>用户在手机上点击 Meta 商品信息详情页中的电话号码或拨打按钮的次数，不含桌面端和描述中的号码。</t>
        </is>
      </c>
      <c r="F55" s="68" t="inlineStr">
        <is>
          <t>电话号码或「立即拨打」按钮被点击的次数</t>
        </is>
      </c>
      <c r="G55" s="69" t="inlineStr">
        <is>
          <t>越高越好</t>
        </is>
      </c>
      <c r="H55" s="69" t="inlineStr"/>
      <c r="I55" s="68" t="inlineStr">
        <is>
          <t>特定广告格式（即时体验、本地商家等）才用。</t>
        </is>
      </c>
    </row>
    <row r="56" ht="17.5" customHeight="1">
      <c r="A56" s="71" t="inlineStr">
        <is>
          <t>可选</t>
        </is>
      </c>
      <c r="B56" s="65" t="inlineStr">
        <is>
          <t>照片浏览量</t>
        </is>
      </c>
      <c r="C56" s="66" t="inlineStr">
        <is>
          <t>Photo Views</t>
        </is>
      </c>
      <c r="D56" s="67" t="inlineStr">
        <is>
          <t>互动</t>
        </is>
      </c>
      <c r="E56" s="68" t="inlineStr">
        <is>
          <t>归因于广告的主页或帖子照片被点击查看的次数。</t>
        </is>
      </c>
      <c r="F56" s="68" t="inlineStr">
        <is>
          <t>照片被查看的次数</t>
        </is>
      </c>
      <c r="G56" s="69" t="inlineStr">
        <is>
          <t>越高越好</t>
        </is>
      </c>
      <c r="H56" s="69" t="inlineStr"/>
      <c r="I56" s="68" t="inlineStr">
        <is>
          <t>品牌互动类广告或排查素材时再看。</t>
        </is>
      </c>
    </row>
    <row r="57" ht="32" customHeight="1">
      <c r="A57" s="71" t="inlineStr">
        <is>
          <t>可选</t>
        </is>
      </c>
      <c r="B57" s="65" t="inlineStr">
        <is>
          <t>帖子反应数</t>
        </is>
      </c>
      <c r="C57" s="66" t="inlineStr">
        <is>
          <t>Post Reactions</t>
        </is>
      </c>
      <c r="D57" s="67" t="inlineStr">
        <is>
          <t>互动</t>
        </is>
      </c>
      <c r="E57" s="68" t="inlineStr">
        <is>
          <t>用户对广告点「赞」「大爱」「抱抱」「笑趴」「哇」「心碎」「怒」等反应的次数，含已撤销的反应。</t>
        </is>
      </c>
      <c r="F57" s="68" t="inlineStr">
        <is>
          <t>广告收到的反应数</t>
        </is>
      </c>
      <c r="G57" s="69" t="inlineStr">
        <is>
          <t>越高越好</t>
        </is>
      </c>
      <c r="H57" s="69" t="inlineStr"/>
      <c r="I57" s="68" t="inlineStr">
        <is>
          <t>品牌互动类广告或排查素材时再看。</t>
        </is>
      </c>
    </row>
    <row r="58" ht="32" customHeight="1">
      <c r="A58" s="71" t="inlineStr">
        <is>
          <t>可选</t>
        </is>
      </c>
      <c r="B58" s="65" t="inlineStr">
        <is>
          <t>独立点击量（全部）</t>
        </is>
      </c>
      <c r="C58" s="66" t="inlineStr">
        <is>
          <t>Unique Clicks (All)</t>
        </is>
      </c>
      <c r="D58" s="67" t="inlineStr">
        <is>
          <t>点击</t>
        </is>
      </c>
      <c r="E58" s="68" t="inlineStr">
        <is>
          <t>产生过点击（全部）的账户中心账户数，统计的是账户而不是次数，基于抽样估算。</t>
        </is>
      </c>
      <c r="F58" s="68" t="inlineStr">
        <is>
          <t>产生过点击（全部）的账户数</t>
        </is>
      </c>
      <c r="G58" s="69" t="inlineStr">
        <is>
          <t>越高越好</t>
        </is>
      </c>
      <c r="H58" s="69" t="inlineStr"/>
      <c r="I58" s="68" t="inlineStr">
        <is>
          <t>特定广告格式（即时体验、本地商家等）才用。</t>
        </is>
      </c>
    </row>
    <row r="59" ht="17.5" customHeight="1">
      <c r="A59" s="71" t="inlineStr">
        <is>
          <t>可选</t>
        </is>
      </c>
      <c r="B59" s="65" t="inlineStr">
        <is>
          <t>独立点击率（全部）</t>
        </is>
      </c>
      <c r="C59" s="66" t="inlineStr">
        <is>
          <t>Unique CTR (All)</t>
        </is>
      </c>
      <c r="D59" s="67" t="inlineStr">
        <is>
          <t>点击</t>
        </is>
      </c>
      <c r="E59" s="68" t="inlineStr">
        <is>
          <t>看过广告并产生独立点击（全部）的账户比例。</t>
        </is>
      </c>
      <c r="F59" s="68" t="inlineStr">
        <is>
          <t>独立点击量（全部）÷ 覆盖人数</t>
        </is>
      </c>
      <c r="G59" s="69" t="inlineStr">
        <is>
          <t>越高越好</t>
        </is>
      </c>
      <c r="H59" s="69" t="inlineStr"/>
      <c r="I59" s="68" t="inlineStr">
        <is>
          <t>特定广告格式（即时体验、本地商家等）才用。</t>
        </is>
      </c>
    </row>
    <row r="60" ht="32" customHeight="1">
      <c r="A60" s="71" t="inlineStr">
        <is>
          <t>可选</t>
        </is>
      </c>
      <c r="B60" s="65" t="inlineStr">
        <is>
          <t>视频播放至 25%</t>
        </is>
      </c>
      <c r="C60" s="66" t="inlineStr">
        <is>
          <t>Video Plays at 25%</t>
        </is>
      </c>
      <c r="D60" s="67" t="inlineStr">
        <is>
          <t>视频广告</t>
        </is>
      </c>
      <c r="E60" s="68" t="inlineStr">
        <is>
          <t>视频播放到 25% 位置的次数，包括从头播放和拖动到该位置的播放。</t>
        </is>
      </c>
      <c r="F60" s="68" t="inlineStr">
        <is>
          <t>视频播放到 25% 长度的次数（含跳转）</t>
        </is>
      </c>
      <c r="G60" s="69" t="inlineStr">
        <is>
          <t>越高越好</t>
        </is>
      </c>
      <c r="H60" s="69" t="inlineStr"/>
      <c r="I60" s="68" t="inlineStr">
        <is>
          <t>只有投视频广告且需要细看视频表现时才用。</t>
        </is>
      </c>
    </row>
    <row r="61" ht="32" customHeight="1">
      <c r="A61" s="71" t="inlineStr">
        <is>
          <t>可选</t>
        </is>
      </c>
      <c r="B61" s="65" t="inlineStr">
        <is>
          <t>视频播放至 50%</t>
        </is>
      </c>
      <c r="C61" s="66" t="inlineStr">
        <is>
          <t>Video Plays at 50%</t>
        </is>
      </c>
      <c r="D61" s="67" t="inlineStr">
        <is>
          <t>视频广告</t>
        </is>
      </c>
      <c r="E61" s="68" t="inlineStr">
        <is>
          <t>视频播放到 50% 位置的次数，包括从头播放和拖动到该位置的播放。</t>
        </is>
      </c>
      <c r="F61" s="68" t="inlineStr">
        <is>
          <t>视频播放到 50% 长度的次数（含跳转）</t>
        </is>
      </c>
      <c r="G61" s="69" t="inlineStr">
        <is>
          <t>越高越好</t>
        </is>
      </c>
      <c r="H61" s="69" t="inlineStr"/>
      <c r="I61" s="68" t="inlineStr">
        <is>
          <t>只有投视频广告且需要细看视频表现时才用。</t>
        </is>
      </c>
    </row>
    <row r="62" ht="32" customHeight="1">
      <c r="A62" s="71" t="inlineStr">
        <is>
          <t>可选</t>
        </is>
      </c>
      <c r="B62" s="65" t="inlineStr">
        <is>
          <t>视频播放至 95%</t>
        </is>
      </c>
      <c r="C62" s="66" t="inlineStr">
        <is>
          <t>Video Plays at 95%</t>
        </is>
      </c>
      <c r="D62" s="67" t="inlineStr">
        <is>
          <t>视频广告</t>
        </is>
      </c>
      <c r="E62" s="68" t="inlineStr">
        <is>
          <t>视频播放到 95% 位置的次数，包括从头播放和拖动到该位置的播放。</t>
        </is>
      </c>
      <c r="F62" s="68" t="inlineStr">
        <is>
          <t>视频播放到 95% 长度的次数（含跳转）</t>
        </is>
      </c>
      <c r="G62" s="69" t="inlineStr">
        <is>
          <t>越高越好</t>
        </is>
      </c>
      <c r="H62" s="69" t="inlineStr"/>
      <c r="I62" s="68" t="inlineStr">
        <is>
          <t>只有投视频广告且需要细看视频表现时才用。</t>
        </is>
      </c>
    </row>
  </sheetData>
  <autoFilter ref="A4:I62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2026-11-05T09:13:18Z</dcterms:created>
  <dcterms:modified xmlns:dcterms="http://purl.org/dc/terms/" xmlns:xsi="http://www.w3.org/2001/XMLSchema-instance" xsi:type="dcterms:W3CDTF">2026-11-05T09:13:18Z</dcterms:modified>
</cp:coreProperties>
</file>