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看板" sheetId="2" state="visible" r:id="rId2"/>
    <sheet xmlns:r="http://schemas.openxmlformats.org/officeDocument/2006/relationships" name="目标与假设" sheetId="3" state="visible" r:id="rId3"/>
    <sheet xmlns:r="http://schemas.openxmlformats.org/officeDocument/2006/relationships" name="月度数据" sheetId="4" state="visible" r:id="rId4"/>
    <sheet xmlns:r="http://schemas.openxmlformats.org/officeDocument/2006/relationships" name="指标计算" sheetId="5" state="visible" r:id="rId5"/>
    <sheet xmlns:r="http://schemas.openxmlformats.org/officeDocument/2006/relationships" name="广告活动对比" sheetId="6" state="visible" r:id="rId6"/>
    <sheet xmlns:r="http://schemas.openxmlformats.org/officeDocument/2006/relationships" name="指标清单" sheetId="7" state="visible" r:id="rId7"/>
  </sheets>
  <definedNames>
    <definedName name="_xlnm._FilterDatabase" localSheetId="6" hidden="1">'指标清单'!$A$4:$I$60</definedName>
  </definedNames>
  <calcPr calcId="124519" fullCalcOnLoad="1"/>
</workbook>
</file>

<file path=xl/styles.xml><?xml version="1.0" encoding="utf-8"?>
<styleSheet xmlns="http://schemas.openxmlformats.org/spreadsheetml/2006/main">
  <numFmts count="6">
    <numFmt numFmtId="164" formatCode="0.0%;-0.0%;&quot;-&quot;"/>
    <numFmt numFmtId="165" formatCode="0.00%;-0.00%;&quot;-&quot;"/>
    <numFmt numFmtId="166" formatCode="$#,##0;-$#,##0;&quot;-&quot;"/>
    <numFmt numFmtId="167" formatCode="#,##0;-#,##0;&quot;-&quot;"/>
    <numFmt numFmtId="168" formatCode="$#,##0.00;-$#,##0.00;&quot;-&quot;"/>
    <numFmt numFmtId="169" formatCode="0.00&quot;x&quot;;-0.00&quot;x&quot;;&quot;-&quot;"/>
  </numFmts>
  <fonts count="26">
    <font>
      <name val="Calibri"/>
      <family val="2"/>
      <color theme="1"/>
      <sz val="11"/>
      <scheme val="minor"/>
    </font>
    <font>
      <name val="Microsoft YaHei"/>
      <b val="1"/>
      <color rgb="001F3A5F"/>
      <sz val="16"/>
    </font>
    <font>
      <name val="Microsoft YaHei"/>
      <color rgb="00667085"/>
      <sz val="10"/>
    </font>
    <font>
      <name val="Microsoft YaHei"/>
      <b val="1"/>
      <color rgb="001F3A5F"/>
      <sz val="12"/>
    </font>
    <font>
      <name val="Microsoft YaHei"/>
      <b val="1"/>
      <color rgb="001A1F2E"/>
      <sz val="10"/>
    </font>
    <font>
      <name val="Microsoft YaHei"/>
      <sz val="10"/>
    </font>
    <font>
      <name val="Microsoft YaHei"/>
      <b val="1"/>
      <color rgb="000000FF"/>
      <sz val="10"/>
    </font>
    <font>
      <name val="Microsoft YaHei"/>
      <b val="1"/>
      <color rgb="00FFFFFF"/>
      <sz val="10"/>
    </font>
    <font>
      <name val="Microsoft YaHei"/>
      <b val="1"/>
      <sz val="10"/>
    </font>
    <font>
      <name val="Microsoft YaHei"/>
      <b val="1"/>
      <color rgb="00000000"/>
      <sz val="10"/>
    </font>
    <font>
      <name val="Microsoft YaHei"/>
      <b val="1"/>
      <color rgb="001F3A5F"/>
      <sz val="10"/>
    </font>
    <font>
      <name val="Microsoft YaHei"/>
      <b val="1"/>
      <color rgb="00A86200"/>
      <sz val="9"/>
    </font>
    <font>
      <name val="Microsoft YaHei"/>
      <b val="1"/>
      <color rgb="00667085"/>
      <sz val="9"/>
    </font>
    <font>
      <name val="Microsoft YaHei"/>
      <color rgb="000000FF"/>
      <sz val="10"/>
    </font>
    <font>
      <name val="Microsoft YaHei"/>
      <color rgb="005F6472"/>
      <sz val="10"/>
    </font>
    <font>
      <name val="Microsoft YaHei"/>
      <b val="1"/>
      <color rgb="001F3A5F"/>
      <sz val="18"/>
    </font>
    <font>
      <name val="Microsoft YaHei"/>
      <b val="1"/>
      <color rgb="000000FF"/>
      <sz val="12"/>
    </font>
    <font>
      <name val="Microsoft YaHei"/>
      <color rgb="00FFFFFF"/>
      <sz val="8"/>
    </font>
    <font>
      <name val="Microsoft YaHei"/>
      <color rgb="00667085"/>
      <sz val="9"/>
    </font>
    <font>
      <name val="Microsoft YaHei"/>
      <b val="1"/>
      <sz val="11"/>
    </font>
    <font>
      <name val="Microsoft YaHei"/>
      <b val="1"/>
      <color rgb="001F3A5F"/>
      <sz val="11"/>
    </font>
    <font>
      <name val="Microsoft YaHei"/>
      <sz val="10.5"/>
    </font>
    <font>
      <name val="Microsoft YaHei"/>
      <color rgb="005F6472"/>
      <sz val="9.5"/>
    </font>
    <font>
      <name val="Microsoft YaHei"/>
      <b val="1"/>
      <color rgb="00C62828"/>
      <sz val="10"/>
    </font>
    <font>
      <name val="Microsoft YaHei"/>
      <b val="1"/>
      <color rgb="00A86200"/>
      <sz val="10"/>
    </font>
    <font>
      <name val="Microsoft YaHei"/>
      <b val="1"/>
      <color rgb="00667085"/>
      <sz val="10"/>
    </font>
  </fonts>
  <fills count="9">
    <fill>
      <patternFill/>
    </fill>
    <fill>
      <patternFill patternType="gray125"/>
    </fill>
    <fill>
      <patternFill patternType="solid">
        <fgColor rgb="00FFF7CC"/>
      </patternFill>
    </fill>
    <fill>
      <patternFill patternType="solid">
        <fgColor rgb="00F2F2F2"/>
      </patternFill>
    </fill>
    <fill>
      <patternFill patternType="solid">
        <fgColor rgb="001F3A5F"/>
      </patternFill>
    </fill>
    <fill>
      <patternFill patternType="solid">
        <fgColor rgb="00EEF2F7"/>
      </patternFill>
    </fill>
    <fill>
      <patternFill patternType="solid">
        <fgColor rgb="00FDECEC"/>
      </patternFill>
    </fill>
    <fill>
      <patternFill patternType="solid">
        <fgColor rgb="00FFF4E0"/>
      </patternFill>
    </fill>
    <fill>
      <patternFill patternType="solid">
        <fgColor rgb="00F2F4F7"/>
      </patternFill>
    </fill>
  </fills>
  <borders count="2">
    <border>
      <left/>
      <right/>
      <top/>
      <bottom/>
      <diagonal/>
    </border>
    <border>
      <left style="thin">
        <color rgb="00D9DEE7"/>
      </left>
      <right style="thin">
        <color rgb="00D9DEE7"/>
      </right>
      <top style="thin">
        <color rgb="00D9DEE7"/>
      </top>
      <bottom style="thin">
        <color rgb="00D9DEE7"/>
      </bottom>
    </border>
  </borders>
  <cellStyleXfs count="1">
    <xf numFmtId="0" fontId="0" fillId="0" borderId="0"/>
  </cellStyleXfs>
  <cellXfs count="6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top" wrapText="1"/>
    </xf>
    <xf numFmtId="0" fontId="6" fillId="3" borderId="1" applyAlignment="1" pivotButton="0" quotePrefix="0" xfId="0">
      <alignment vertical="top" wrapText="1"/>
    </xf>
    <xf numFmtId="0" fontId="15" fillId="0" borderId="0" pivotButton="0" quotePrefix="0" xfId="0"/>
    <xf numFmtId="0" fontId="8" fillId="0" borderId="0" applyAlignment="1" pivotButton="0" quotePrefix="0" xfId="0">
      <alignment horizontal="right"/>
    </xf>
    <xf numFmtId="0" fontId="16" fillId="2" borderId="1" applyAlignment="1" pivotButton="0" quotePrefix="0" xfId="0">
      <alignment horizontal="center"/>
    </xf>
    <xf numFmtId="0" fontId="17" fillId="0" borderId="0" pivotButton="0" quotePrefix="0" xfId="0"/>
    <xf numFmtId="0" fontId="18" fillId="0" borderId="0" pivotButton="0" quotePrefix="0" xfId="0"/>
    <xf numFmtId="0" fontId="7" fillId="4" borderId="1" applyAlignment="1" pivotButton="0" quotePrefix="0" xfId="0">
      <alignment horizontal="center" vertical="center" wrapText="1"/>
    </xf>
    <xf numFmtId="0" fontId="20" fillId="0" borderId="0" pivotButton="0" quotePrefix="0" xfId="0"/>
    <xf numFmtId="0" fontId="8" fillId="0" borderId="1" applyAlignment="1" pivotButton="0" quotePrefix="0" xfId="0">
      <alignment horizontal="left" vertical="center"/>
    </xf>
    <xf numFmtId="166" fontId="19" fillId="0" borderId="1" applyAlignment="1" pivotButton="0" quotePrefix="0" xfId="0">
      <alignment horizontal="center" vertical="center"/>
    </xf>
    <xf numFmtId="166" fontId="5" fillId="0" borderId="1" applyAlignment="1" pivotButton="0" quotePrefix="0" xfId="0">
      <alignment horizontal="center" vertical="center"/>
    </xf>
    <xf numFmtId="164" fontId="5" fillId="0" borderId="1" applyAlignment="1" pivotButton="0" quotePrefix="0" xfId="0">
      <alignment horizontal="center" vertical="center"/>
    </xf>
    <xf numFmtId="0" fontId="5" fillId="0" borderId="1" applyAlignment="1" pivotButton="0" quotePrefix="0" xfId="0">
      <alignment horizontal="center" vertical="center"/>
    </xf>
    <xf numFmtId="0" fontId="21" fillId="0" borderId="0" applyAlignment="1" pivotButton="0" quotePrefix="0" xfId="0">
      <alignment vertical="top" wrapText="1"/>
    </xf>
    <xf numFmtId="164" fontId="19" fillId="0" borderId="1" applyAlignment="1" pivotButton="0" quotePrefix="0" xfId="0">
      <alignment horizontal="center" vertical="center"/>
    </xf>
    <xf numFmtId="167" fontId="19" fillId="0" borderId="1" applyAlignment="1" pivotButton="0" quotePrefix="0" xfId="0">
      <alignment horizontal="center" vertical="center"/>
    </xf>
    <xf numFmtId="167" fontId="5" fillId="0" borderId="1" applyAlignment="1" pivotButton="0" quotePrefix="0" xfId="0">
      <alignment horizontal="center" vertical="center"/>
    </xf>
    <xf numFmtId="0" fontId="10" fillId="0" borderId="0" pivotButton="0" quotePrefix="0" xfId="0"/>
    <xf numFmtId="168" fontId="19" fillId="0" borderId="1" applyAlignment="1" pivotButton="0" quotePrefix="0" xfId="0">
      <alignment horizontal="center" vertical="center"/>
    </xf>
    <xf numFmtId="168" fontId="5" fillId="0" borderId="1" applyAlignment="1" pivotButton="0" quotePrefix="0" xfId="0">
      <alignment horizontal="center" vertical="center"/>
    </xf>
    <xf numFmtId="0" fontId="22" fillId="0" borderId="0" applyAlignment="1" pivotButton="0" quotePrefix="0" xfId="0">
      <alignment vertical="top" wrapText="1"/>
    </xf>
    <xf numFmtId="165" fontId="19" fillId="0" borderId="1" applyAlignment="1" pivotButton="0" quotePrefix="0" xfId="0">
      <alignment horizontal="center" vertical="center"/>
    </xf>
    <xf numFmtId="165" fontId="5" fillId="0" borderId="1" applyAlignment="1" pivotButton="0" quotePrefix="0" xfId="0">
      <alignment horizontal="center" vertical="center"/>
    </xf>
    <xf numFmtId="0" fontId="6" fillId="3" borderId="1" applyAlignment="1" pivotButton="0" quotePrefix="0" xfId="0">
      <alignment horizontal="center" vertical="center"/>
    </xf>
    <xf numFmtId="0" fontId="5" fillId="0" borderId="1" applyAlignment="1" pivotButton="0" quotePrefix="0" xfId="0">
      <alignment horizontal="left" vertical="center" wrapText="1"/>
    </xf>
    <xf numFmtId="164" fontId="6" fillId="2" borderId="1" applyAlignment="1" pivotButton="0" quotePrefix="0" xfId="0">
      <alignment horizontal="center" vertical="center"/>
    </xf>
    <xf numFmtId="164" fontId="9" fillId="0" borderId="1" applyAlignment="1" pivotButton="0" quotePrefix="0" xfId="0">
      <alignment horizontal="center" vertical="center"/>
    </xf>
    <xf numFmtId="164" fontId="6" fillId="3" borderId="1" applyAlignment="1" pivotButton="0" quotePrefix="0" xfId="0">
      <alignment horizontal="center" vertical="center"/>
    </xf>
    <xf numFmtId="165" fontId="6" fillId="3" borderId="1" applyAlignment="1" pivotButton="0" quotePrefix="0" xfId="0">
      <alignment horizontal="center" vertical="center"/>
    </xf>
    <xf numFmtId="0" fontId="2" fillId="0" borderId="0" applyAlignment="1" pivotButton="0" quotePrefix="0" xfId="0">
      <alignment vertical="top" wrapText="1"/>
    </xf>
    <xf numFmtId="0" fontId="0" fillId="5" borderId="1" pivotButton="0" quotePrefix="0" xfId="0"/>
    <xf numFmtId="0" fontId="11" fillId="2" borderId="1" applyAlignment="1" pivotButton="0" quotePrefix="0" xfId="0">
      <alignment horizontal="center"/>
    </xf>
    <xf numFmtId="0" fontId="12" fillId="3" borderId="1" applyAlignment="1" pivotButton="0" quotePrefix="0" xfId="0">
      <alignment horizontal="center"/>
    </xf>
    <xf numFmtId="0" fontId="8" fillId="5" borderId="1" applyAlignment="1" pivotButton="0" quotePrefix="0" xfId="0">
      <alignment horizontal="center" vertical="center"/>
    </xf>
    <xf numFmtId="166" fontId="13" fillId="2" borderId="1" applyAlignment="1" pivotButton="0" quotePrefix="0" xfId="0">
      <alignment horizontal="center" vertical="center"/>
    </xf>
    <xf numFmtId="167" fontId="13" fillId="2" borderId="1" applyAlignment="1" pivotButton="0" quotePrefix="0" xfId="0">
      <alignment horizontal="center" vertical="center"/>
    </xf>
    <xf numFmtId="167" fontId="13" fillId="3" borderId="1" applyAlignment="1" pivotButton="0" quotePrefix="0" xfId="0">
      <alignment horizontal="center" vertical="center"/>
    </xf>
    <xf numFmtId="166" fontId="13" fillId="3" borderId="1" applyAlignment="1" pivotButton="0" quotePrefix="0" xfId="0">
      <alignment horizontal="center" vertical="center"/>
    </xf>
    <xf numFmtId="164" fontId="13" fillId="3" borderId="1" applyAlignment="1" pivotButton="0" quotePrefix="0" xfId="0">
      <alignment horizontal="center" vertical="center"/>
    </xf>
    <xf numFmtId="166" fontId="8" fillId="5" borderId="1" applyAlignment="1" pivotButton="0" quotePrefix="0" xfId="0">
      <alignment horizontal="center" vertical="center"/>
    </xf>
    <xf numFmtId="167" fontId="8" fillId="5" borderId="1" applyAlignment="1" pivotButton="0" quotePrefix="0" xfId="0">
      <alignment horizontal="center" vertical="center"/>
    </xf>
    <xf numFmtId="164" fontId="8" fillId="5" borderId="1" applyAlignment="1" pivotButton="0" quotePrefix="0" xfId="0">
      <alignment horizontal="center" vertical="center"/>
    </xf>
    <xf numFmtId="0" fontId="14" fillId="0" borderId="0" pivotButton="0" quotePrefix="0" xfId="0"/>
    <xf numFmtId="0" fontId="8" fillId="0" borderId="1" applyAlignment="1" pivotButton="0" quotePrefix="0" xfId="0">
      <alignment horizontal="center" vertical="center"/>
    </xf>
    <xf numFmtId="169" fontId="5" fillId="0" borderId="1" applyAlignment="1" pivotButton="0" quotePrefix="0" xfId="0">
      <alignment horizontal="center" vertical="center"/>
    </xf>
    <xf numFmtId="165" fontId="8" fillId="5" borderId="1" applyAlignment="1" pivotButton="0" quotePrefix="0" xfId="0">
      <alignment horizontal="center" vertical="center"/>
    </xf>
    <xf numFmtId="168" fontId="8" fillId="5" borderId="1" applyAlignment="1" pivotButton="0" quotePrefix="0" xfId="0">
      <alignment horizontal="center" vertical="center"/>
    </xf>
    <xf numFmtId="169" fontId="8" fillId="5" borderId="1" applyAlignment="1" pivotButton="0" quotePrefix="0" xfId="0">
      <alignment horizontal="center" vertical="center"/>
    </xf>
    <xf numFmtId="0" fontId="13" fillId="2" borderId="1" applyAlignment="1" pivotButton="0" quotePrefix="0" xfId="0">
      <alignment horizontal="left" vertical="center"/>
    </xf>
    <xf numFmtId="0" fontId="8" fillId="5" borderId="1" applyAlignment="1" pivotButton="0" quotePrefix="0" xfId="0">
      <alignment horizontal="left" vertical="center"/>
    </xf>
    <xf numFmtId="0" fontId="5" fillId="5" borderId="1" applyAlignment="1" pivotButton="0" quotePrefix="0" xfId="0">
      <alignment horizontal="center" vertical="center"/>
    </xf>
    <xf numFmtId="0" fontId="23" fillId="6" borderId="1" applyAlignment="1" pivotButton="0" quotePrefix="0" xfId="0">
      <alignment horizontal="center" vertical="top"/>
    </xf>
    <xf numFmtId="0" fontId="8" fillId="0" borderId="1" applyAlignment="1" pivotButton="0" quotePrefix="0" xfId="0">
      <alignment horizontal="left" vertical="top" wrapText="1"/>
    </xf>
    <xf numFmtId="0" fontId="18" fillId="0" borderId="1" applyAlignment="1" pivotButton="0" quotePrefix="0" xfId="0">
      <alignment horizontal="left" vertical="top" wrapText="1"/>
    </xf>
    <xf numFmtId="0" fontId="5" fillId="0" borderId="1" applyAlignment="1" pivotButton="0" quotePrefix="0" xfId="0">
      <alignment horizontal="left" vertical="top"/>
    </xf>
    <xf numFmtId="0" fontId="5" fillId="0" borderId="1" applyAlignment="1" pivotButton="0" quotePrefix="0" xfId="0">
      <alignment horizontal="left" vertical="top" wrapText="1"/>
    </xf>
    <xf numFmtId="0" fontId="5" fillId="0" borderId="1" applyAlignment="1" pivotButton="0" quotePrefix="0" xfId="0">
      <alignment horizontal="center" vertical="top"/>
    </xf>
    <xf numFmtId="0" fontId="24" fillId="7" borderId="1" applyAlignment="1" pivotButton="0" quotePrefix="0" xfId="0">
      <alignment horizontal="center" vertical="top"/>
    </xf>
    <xf numFmtId="0" fontId="25" fillId="8" borderId="1" applyAlignment="1" pivotButton="0" quotePrefix="0" xfId="0">
      <alignment horizontal="center" vertical="top"/>
    </xf>
  </cellXfs>
  <cellStyles count="1">
    <cellStyle name="Normal" xfId="0" builtinId="0" hidden="0"/>
  </cellStyles>
  <dxfs count="4">
    <dxf>
      <font>
        <b val="1"/>
        <color rgb="0012805C"/>
      </font>
      <fill>
        <patternFill patternType="solid">
          <fgColor rgb="00E4F4ED"/>
        </patternFill>
      </fill>
    </dxf>
    <dxf>
      <font>
        <b val="1"/>
        <color rgb="00C62828"/>
      </font>
      <fill>
        <patternFill patternType="solid">
          <fgColor rgb="00FDECEC"/>
        </patternFill>
      </fill>
    </dxf>
    <dxf>
      <font>
        <b val="1"/>
        <color rgb="00A86200"/>
      </font>
      <fill>
        <patternFill patternType="solid">
          <fgColor rgb="00FFF4E0"/>
        </patternFill>
      </fill>
    </dxf>
    <dxf>
      <font>
        <color rgb="00C6282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① 广告花费 vs 广告销售额（月）</a:t>
            </a:r>
          </a:p>
        </rich>
      </tx>
    </title>
    <plotArea>
      <barChart>
        <barDir val="col"/>
        <grouping val="clustered"/>
        <ser>
          <idx val="0"/>
          <order val="0"/>
          <tx>
            <v>广告花费</v>
          </tx>
          <spPr>
            <a:solidFill xmlns:a="http://schemas.openxmlformats.org/drawingml/2006/main">
              <a:srgbClr val="7A869A"/>
            </a:solidFill>
            <a:ln xmlns:a="http://schemas.openxmlformats.org/drawingml/2006/main">
              <a:solidFill>
                <a:srgbClr val="7A869A"/>
              </a:solidFill>
              <a:prstDash val="solid"/>
            </a:ln>
          </spPr>
          <cat>
            <numRef>
              <f>'月度数据'!$A$6:$A$17</f>
            </numRef>
          </cat>
          <val>
            <numRef>
              <f>'月度数据'!$B$6:$B$17</f>
            </numRef>
          </val>
        </ser>
        <ser>
          <idx val="1"/>
          <order val="1"/>
          <tx>
            <v>广告销售额</v>
          </tx>
          <spPr>
            <a:solidFill xmlns:a="http://schemas.openxmlformats.org/drawingml/2006/main">
              <a:srgbClr val="2D5BE3"/>
            </a:solidFill>
            <a:ln xmlns:a="http://schemas.openxmlformats.org/drawingml/2006/main">
              <a:solidFill>
                <a:srgbClr val="2D5BE3"/>
              </a:solidFill>
              <a:prstDash val="solid"/>
            </a:ln>
          </spPr>
          <cat>
            <numRef>
              <f>'月度数据'!$A$6:$A$17</f>
            </numRef>
          </cat>
          <val>
            <numRef>
              <f>'月度数据'!$F$6:$F$17</f>
            </numRef>
          </val>
        </ser>
        <gapWidth val="6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title>
          <tx>
            <rich>
              <a:bodyPr xmlns:a="http://schemas.openxmlformats.org/drawingml/2006/main"/>
              <a:p xmlns:a="http://schemas.openxmlformats.org/drawingml/2006/main">
                <a:pPr>
                  <a:defRPr/>
                </a:pPr>
                <a:r>
                  <a:t>美元</a:t>
                </a:r>
              </a:p>
            </rich>
          </tx>
        </title>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② ACOS 与目标线</a:t>
            </a:r>
          </a:p>
        </rich>
      </tx>
    </title>
    <plotArea>
      <lineChart>
        <grouping val="standard"/>
        <ser>
          <idx val="0"/>
          <order val="0"/>
          <tx>
            <v>ACOS</v>
          </tx>
          <spPr>
            <a:ln xmlns:a="http://schemas.openxmlformats.org/drawingml/2006/main" w="22000">
              <a:solidFill>
                <a:srgbClr val="2D5BE3"/>
              </a:solidFill>
              <a:prstDash val="solid"/>
            </a:ln>
          </spPr>
          <marker>
            <symbol val="none"/>
            <spPr>
              <a:ln xmlns:a="http://schemas.openxmlformats.org/drawingml/2006/main">
                <a:prstDash val="solid"/>
              </a:ln>
            </spPr>
          </marker>
          <cat>
            <numRef>
              <f>'月度数据'!$A$6:$A$17</f>
            </numRef>
          </cat>
          <val>
            <numRef>
              <f>'指标计算'!$E$5:$E$16</f>
            </numRef>
          </val>
          <smooth val="0"/>
        </ser>
        <ser>
          <idx val="1"/>
          <order val="1"/>
          <tx>
            <v>目标 ACOS</v>
          </tx>
          <spPr>
            <a:ln xmlns:a="http://schemas.openxmlformats.org/drawingml/2006/main" w="22000">
              <a:solidFill>
                <a:srgbClr val="12805C"/>
              </a:solidFill>
              <a:prstDash val="dash"/>
            </a:ln>
          </spPr>
          <marker>
            <symbol val="none"/>
            <spPr>
              <a:ln xmlns:a="http://schemas.openxmlformats.org/drawingml/2006/main">
                <a:prstDash val="solid"/>
              </a:ln>
            </spPr>
          </marker>
          <cat>
            <numRef>
              <f>'月度数据'!$A$6:$A$17</f>
            </numRef>
          </cat>
          <val>
            <numRef>
              <f>'指标计算'!$M$5:$M$16</f>
            </numRef>
          </val>
          <smooth val="0"/>
        </ser>
        <ser>
          <idx val="2"/>
          <order val="2"/>
          <tx>
            <v>盈亏平衡 ACOS</v>
          </tx>
          <spPr>
            <a:ln xmlns:a="http://schemas.openxmlformats.org/drawingml/2006/main" w="22000">
              <a:solidFill>
                <a:srgbClr val="C2362B"/>
              </a:solidFill>
              <a:prstDash val="dash"/>
            </a:ln>
          </spPr>
          <marker>
            <symbol val="none"/>
            <spPr>
              <a:ln xmlns:a="http://schemas.openxmlformats.org/drawingml/2006/main">
                <a:prstDash val="solid"/>
              </a:ln>
            </spPr>
          </marker>
          <cat>
            <numRef>
              <f>'月度数据'!$A$6:$A$17</f>
            </numRef>
          </cat>
          <val>
            <numRef>
              <f>'指标计算'!$N$5:$N$16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③ TACOS 与广告销售占比</a:t>
            </a:r>
          </a:p>
        </rich>
      </tx>
    </title>
    <plotArea>
      <lineChart>
        <grouping val="standard"/>
        <ser>
          <idx val="0"/>
          <order val="0"/>
          <tx>
            <v>TACOS</v>
          </tx>
          <spPr>
            <a:ln xmlns:a="http://schemas.openxmlformats.org/drawingml/2006/main" w="22000">
              <a:solidFill>
                <a:srgbClr val="2D5BE3"/>
              </a:solidFill>
              <a:prstDash val="solid"/>
            </a:ln>
          </spPr>
          <marker>
            <symbol val="none"/>
            <spPr>
              <a:ln xmlns:a="http://schemas.openxmlformats.org/drawingml/2006/main">
                <a:prstDash val="solid"/>
              </a:ln>
            </spPr>
          </marker>
          <cat>
            <numRef>
              <f>'月度数据'!$A$6:$A$17</f>
            </numRef>
          </cat>
          <val>
            <numRef>
              <f>'指标计算'!$G$5:$G$16</f>
            </numRef>
          </val>
          <smooth val="0"/>
        </ser>
        <ser>
          <idx val="1"/>
          <order val="1"/>
          <tx>
            <v>广告销售占比</v>
          </tx>
          <spPr>
            <a:ln xmlns:a="http://schemas.openxmlformats.org/drawingml/2006/main" w="22000">
              <a:solidFill>
                <a:srgbClr val="A86200"/>
              </a:solidFill>
              <a:prstDash val="solid"/>
            </a:ln>
          </spPr>
          <marker>
            <symbol val="none"/>
            <spPr>
              <a:ln xmlns:a="http://schemas.openxmlformats.org/drawingml/2006/main">
                <a:prstDash val="solid"/>
              </a:ln>
            </spPr>
          </marker>
          <cat>
            <numRef>
              <f>'月度数据'!$A$6:$A$17</f>
            </numRef>
          </cat>
          <val>
            <numRef>
              <f>'指标计算'!$H$5:$H$16</f>
            </numRef>
          </val>
          <smooth val="0"/>
        </ser>
        <ser>
          <idx val="2"/>
          <order val="2"/>
          <tx>
            <v>目标 TACOS</v>
          </tx>
          <spPr>
            <a:ln xmlns:a="http://schemas.openxmlformats.org/drawingml/2006/main" w="22000">
              <a:solidFill>
                <a:srgbClr val="12805C"/>
              </a:solidFill>
              <a:prstDash val="dash"/>
            </a:ln>
          </spPr>
          <marker>
            <symbol val="none"/>
            <spPr>
              <a:ln xmlns:a="http://schemas.openxmlformats.org/drawingml/2006/main">
                <a:prstDash val="solid"/>
              </a:ln>
            </spPr>
          </marker>
          <cat>
            <numRef>
              <f>'月度数据'!$A$6:$A$17</f>
            </numRef>
          </cat>
          <val>
            <numRef>
              <f>'指标计算'!$O$5:$O$16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④ CPC 与每单销售额（右轴）</a:t>
            </a:r>
          </a:p>
        </rich>
      </tx>
    </title>
    <plotArea>
      <barChart>
        <barDir val="col"/>
        <grouping val="clustered"/>
        <ser>
          <idx val="0"/>
          <order val="0"/>
          <tx>
            <v>CPC</v>
          </tx>
          <spPr>
            <a:solidFill xmlns:a="http://schemas.openxmlformats.org/drawingml/2006/main">
              <a:srgbClr val="A86200"/>
            </a:solidFill>
            <a:ln xmlns:a="http://schemas.openxmlformats.org/drawingml/2006/main">
              <a:solidFill>
                <a:srgbClr val="A86200"/>
              </a:solidFill>
              <a:prstDash val="solid"/>
            </a:ln>
          </spPr>
          <cat>
            <numRef>
              <f>'月度数据'!$A$6:$A$17</f>
            </numRef>
          </cat>
          <val>
            <numRef>
              <f>'指标计算'!$C$5:$C$16</f>
            </numRef>
          </val>
        </ser>
        <gapWidth val="60"/>
        <axId val="10"/>
        <axId val="100"/>
      </barChart>
      <lineChart>
        <grouping val="standard"/>
        <ser>
          <idx val="1"/>
          <order val="1"/>
          <tx>
            <v>每单销售额</v>
          </tx>
          <spPr>
            <a:ln xmlns:a="http://schemas.openxmlformats.org/drawingml/2006/main" w="22000">
              <a:solidFill>
                <a:srgbClr val="2D5BE3"/>
              </a:solidFill>
              <a:prstDash val="solid"/>
            </a:ln>
          </spPr>
          <marker>
            <symbol val="none"/>
            <spPr>
              <a:ln xmlns:a="http://schemas.openxmlformats.org/drawingml/2006/main">
                <a:prstDash val="solid"/>
              </a:ln>
            </spPr>
          </marker>
          <val>
            <numRef>
              <f>'指标计算'!$I$5:$I$16</f>
            </numRef>
          </val>
          <smooth val="0"/>
        </ser>
        <axId val="10"/>
        <axId val="200"/>
      </line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0.00" sourceLinked="0"/>
        <majorTickMark val="none"/>
        <minorTickMark val="none"/>
        <crossAx val="10"/>
      </valAx>
      <valAx>
        <axId val="200"/>
        <scaling>
          <orientation val="minMax"/>
        </scaling>
        <delete val="0"/>
        <axPos val="l"/>
        <numFmt formatCode="$#,##0" sourceLinked="0"/>
        <majorTickMark val="none"/>
        <minorTickMark val="none"/>
        <crossAx val="10"/>
        <crosses val="max"/>
      </valAx>
    </plotArea>
    <legend>
      <legendPos val="b"/>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⑤ 转化率 CVR</a:t>
            </a:r>
          </a:p>
        </rich>
      </tx>
    </title>
    <plotArea>
      <lineChart>
        <grouping val="standard"/>
        <ser>
          <idx val="0"/>
          <order val="0"/>
          <tx>
            <v>转化率 CVR</v>
          </tx>
          <spPr>
            <a:ln xmlns:a="http://schemas.openxmlformats.org/drawingml/2006/main" w="22000">
              <a:solidFill>
                <a:srgbClr val="12805C"/>
              </a:solidFill>
              <a:prstDash val="solid"/>
            </a:ln>
          </spPr>
          <marker>
            <symbol val="none"/>
            <spPr>
              <a:ln xmlns:a="http://schemas.openxmlformats.org/drawingml/2006/main">
                <a:prstDash val="solid"/>
              </a:ln>
            </spPr>
          </marker>
          <cat>
            <numRef>
              <f>'月度数据'!$A$6:$A$17</f>
            </numRef>
          </cat>
          <val>
            <numRef>
              <f>'指标计算'!$D$5:$D$16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⑥ 品牌新客销售占比</a:t>
            </a:r>
          </a:p>
        </rich>
      </tx>
    </title>
    <plotArea>
      <barChart>
        <barDir val="col"/>
        <grouping val="clustered"/>
        <ser>
          <idx val="0"/>
          <order val="0"/>
          <tx>
            <v>品牌新客销售占比</v>
          </tx>
          <spPr>
            <a:solidFill xmlns:a="http://schemas.openxmlformats.org/drawingml/2006/main">
              <a:srgbClr val="2D5BE3"/>
            </a:solidFill>
            <a:ln xmlns:a="http://schemas.openxmlformats.org/drawingml/2006/main">
              <a:solidFill>
                <a:srgbClr val="2D5BE3"/>
              </a:solidFill>
              <a:prstDash val="solid"/>
            </a:ln>
          </spPr>
          <cat>
            <numRef>
              <f>'月度数据'!$A$6:$A$17</f>
            </numRef>
          </cat>
          <val>
            <numRef>
              <f>'指标计算'!$L$5:$L$16</f>
            </numRef>
          </val>
        </ser>
        <gapWidth val="6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0.0%" sourceLinked="0"/>
        <majorTickMark val="none"/>
        <minorTickMark val="none"/>
        <crossAx val="10"/>
      </valAx>
    </plotArea>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⑦ 各广告活动 ACOS</a:t>
            </a:r>
          </a:p>
        </rich>
      </tx>
    </title>
    <plotArea>
      <barChart>
        <barDir val="bar"/>
        <grouping val="clustered"/>
        <ser>
          <idx val="0"/>
          <order val="0"/>
          <tx>
            <v>ACOS</v>
          </tx>
          <spPr>
            <a:solidFill xmlns:a="http://schemas.openxmlformats.org/drawingml/2006/main">
              <a:srgbClr val="2D5BE3"/>
            </a:solidFill>
            <a:ln xmlns:a="http://schemas.openxmlformats.org/drawingml/2006/main">
              <a:solidFill>
                <a:srgbClr val="2D5BE3"/>
              </a:solidFill>
              <a:prstDash val="solid"/>
            </a:ln>
          </spPr>
          <cat>
            <numRef>
              <f>'广告活动对比'!$A$5:$A$9</f>
            </numRef>
          </cat>
          <val>
            <numRef>
              <f>'广告活动对比'!$L$5:$L$9</f>
            </numRef>
          </val>
        </ser>
        <dLbls>
          <numFmt formatCode="0%"/>
          <showLegendKey val="0"/>
          <showVal val="1"/>
          <showCatName val="0"/>
          <showSerName val="0"/>
        </dLbls>
        <gapWidth val="60"/>
        <axId val="10"/>
        <axId val="100"/>
      </barChart>
      <catAx>
        <axId val="10"/>
        <scaling>
          <orientation val="maxMin"/>
        </scaling>
        <delete val="0"/>
        <axPos val="l"/>
        <numFmt formatCode="0%" sourceLinked="0"/>
        <majorTickMark val="none"/>
        <minorTickMark val="none"/>
        <crossAx val="100"/>
        <lblOffset val="100"/>
      </catAx>
      <valAx>
        <axId val="100"/>
        <scaling>
          <orientation val="minMax"/>
          <min val="0"/>
        </scaling>
        <delete val="0"/>
        <axPos val="l"/>
        <majorGridlines/>
        <majorTickMark val="none"/>
        <minorTickMark val="none"/>
        <crossAx val="10"/>
      </valAx>
    </plotArea>
    <plotVisOnly val="1"/>
    <dispBlanksAs val="gap"/>
  </chart>
</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a:pPr>
            <a:r>
              <a:t>⑧ 花费分布（按广告活动）</a:t>
            </a:r>
          </a:p>
        </rich>
      </tx>
    </title>
    <plotArea>
      <pieChart>
        <varyColors val="1"/>
        <ser>
          <idx val="0"/>
          <order val="0"/>
          <tx>
            <v>费用</v>
          </tx>
          <spPr>
            <a:ln xmlns:a="http://schemas.openxmlformats.org/drawingml/2006/main">
              <a:prstDash val="solid"/>
            </a:ln>
          </spPr>
          <cat>
            <numRef>
              <f>'广告活动对比'!$A$5:$A$9</f>
            </numRef>
          </cat>
          <val>
            <numRef>
              <f>'广告活动对比'!$C$5:$C$9</f>
            </numRef>
          </val>
        </ser>
        <dLbls>
          <showLegendKey val="0"/>
          <showVal val="0"/>
          <showCatName val="0"/>
          <showSerName val="0"/>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 Type="http://schemas.openxmlformats.org/officeDocument/2006/relationships/chart" Target="/xl/charts/chart6.xml" Id="rId6"/><Relationship Type="http://schemas.openxmlformats.org/officeDocument/2006/relationships/chart" Target="/xl/charts/chart7.xml" Id="rId7"/><Relationship Type="http://schemas.openxmlformats.org/officeDocument/2006/relationships/chart" Target="/xl/charts/chart8.xml" Id="rId8"/></Relationships>
</file>

<file path=xl/drawings/drawing1.xml><?xml version="1.0" encoding="utf-8"?>
<wsDr xmlns="http://schemas.openxmlformats.org/drawingml/2006/spreadsheetDrawing">
  <oneCellAnchor>
    <from>
      <col>1</col>
      <colOff>0</colOff>
      <row>18</row>
      <rowOff>0</rowOff>
    </from>
    <ext cx="558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18</row>
      <rowOff>0</rowOff>
    </from>
    <ext cx="558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38</row>
      <rowOff>0</rowOff>
    </from>
    <ext cx="5580000" cy="2592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9</col>
      <colOff>0</colOff>
      <row>38</row>
      <rowOff>0</rowOff>
    </from>
    <ext cx="5580000" cy="2592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1</col>
      <colOff>0</colOff>
      <row>58</row>
      <rowOff>0</rowOff>
    </from>
    <ext cx="5580000" cy="2592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oneCellAnchor>
    <from>
      <col>9</col>
      <colOff>0</colOff>
      <row>58</row>
      <rowOff>0</rowOff>
    </from>
    <ext cx="5580000" cy="2592000"/>
    <graphicFrame>
      <nvGraphicFramePr>
        <cNvPr id="6" name="Chart 6"/>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6"/>
        </a:graphicData>
      </a:graphic>
    </graphicFrame>
    <clientData/>
  </oneCellAnchor>
  <oneCellAnchor>
    <from>
      <col>1</col>
      <colOff>0</colOff>
      <row>78</row>
      <rowOff>0</rowOff>
    </from>
    <ext cx="5580000" cy="2592000"/>
    <graphicFrame>
      <nvGraphicFramePr>
        <cNvPr id="7" name="Chart 7"/>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7"/>
        </a:graphicData>
      </a:graphic>
    </graphicFrame>
    <clientData/>
  </oneCellAnchor>
  <oneCellAnchor>
    <from>
      <col>9</col>
      <colOff>0</colOff>
      <row>78</row>
      <rowOff>0</rowOff>
    </from>
    <ext cx="5580000" cy="2592000"/>
    <graphicFrame>
      <nvGraphicFramePr>
        <cNvPr id="8" name="Chart 8"/>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8"/>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4" customWidth="1" min="1" max="1"/>
    <col width="24" customWidth="1" min="2" max="2"/>
    <col width="92" customWidth="1" min="3" max="3"/>
  </cols>
  <sheetData>
    <row r="1" ht="28" customHeight="1">
      <c r="A1" s="1" t="inlineStr">
        <is>
          <t>亚马逊广告数据分析模板</t>
        </is>
      </c>
    </row>
    <row r="2">
      <c r="A2" s="2" t="inlineStr">
        <is>
          <t>毕瑞出海 berightdigital.com · 表内是示例数据，换成你自己的数据后，计算表和看板会自动更新</t>
        </is>
      </c>
    </row>
    <row r="4" ht="17.5" customHeight="1">
      <c r="B4" s="3" t="inlineStr">
        <is>
          <t>三步上手</t>
        </is>
      </c>
    </row>
    <row r="5" ht="17.5" customHeight="1">
      <c r="B5" s="4" t="inlineStr">
        <is>
          <t>第 1 步</t>
        </is>
      </c>
      <c r="C5" s="5" t="inlineStr">
        <is>
          <t>在「目标与假设」填你的毛利率和目标值（黄色格子）。</t>
        </is>
      </c>
    </row>
    <row r="6" ht="32" customHeight="1">
      <c r="B6" s="4" t="inlineStr">
        <is>
          <t>第 2 步</t>
        </is>
      </c>
      <c r="C6" s="5" t="inlineStr">
        <is>
          <t>从亚马逊广告后台导出月度数据，覆盖「月度数据」里的示例数字：黄色列必填，灰色列选填，不填也不影响主要图表。</t>
        </is>
      </c>
    </row>
    <row r="7" ht="17.5" customHeight="1">
      <c r="B7" s="4" t="inlineStr">
        <is>
          <t>第 3 步</t>
        </is>
      </c>
      <c r="C7" s="5" t="inlineStr">
        <is>
          <t>（可选）在「广告活动对比」填各广告活动 / 广告类型的数据，看哪些在赚钱、哪些在烧钱。</t>
        </is>
      </c>
    </row>
    <row r="8" ht="32" customHeight="1">
      <c r="B8" s="4" t="inlineStr">
        <is>
          <t>然后</t>
        </is>
      </c>
      <c r="C8" s="5" t="inlineStr">
        <is>
          <t>打开「看板」：顶部选择要看的月份，关键指标、环比、达标状态和本月诊断会自动计算，下方 8 张图表同步更新。</t>
        </is>
      </c>
    </row>
    <row r="9" ht="17.5" customHeight="1"/>
    <row r="10" ht="17.5" customHeight="1">
      <c r="B10" s="3" t="inlineStr">
        <is>
          <t>颜色说明</t>
        </is>
      </c>
    </row>
    <row r="11" ht="17.5" customHeight="1">
      <c r="B11" s="6" t="inlineStr">
        <is>
          <t>黄色底 · 蓝色字</t>
        </is>
      </c>
      <c r="C11" s="5" t="inlineStr">
        <is>
          <t>必填输入。主要图表和核心指标都靠这些数据。</t>
        </is>
      </c>
    </row>
    <row r="12" ht="17.5" customHeight="1">
      <c r="B12" s="7" t="inlineStr">
        <is>
          <t>灰色底 · 蓝色字</t>
        </is>
      </c>
      <c r="C12" s="5" t="inlineStr">
        <is>
          <t>选填输入。有数据就填，没有可以留空。</t>
        </is>
      </c>
    </row>
    <row r="13" ht="17.5" customHeight="1">
      <c r="B13" s="4" t="inlineStr">
        <is>
          <t>白色底 · 黑色字</t>
        </is>
      </c>
      <c r="C13" s="5" t="inlineStr">
        <is>
          <t>公式自动计算，请不要手动改。</t>
        </is>
      </c>
    </row>
    <row r="14" ht="17.5" customHeight="1">
      <c r="B14" s="4" t="inlineStr">
        <is>
          <t>红 / 橙 / 灰标签</t>
        </is>
      </c>
      <c r="C14" s="5" t="inlineStr">
        <is>
          <t>「指标清单」里的重要程度：核心（必须看）/ 建议（有条件就看）/ 可选（特定场景才用）。</t>
        </is>
      </c>
    </row>
    <row r="15" ht="17.5" customHeight="1"/>
    <row r="16" ht="17.5" customHeight="1">
      <c r="B16" s="3" t="inlineStr">
        <is>
          <t>新手先盯住这 6 个指标</t>
        </is>
      </c>
    </row>
    <row r="17" ht="32" customHeight="1">
      <c r="B17" s="4" t="inlineStr">
        <is>
          <t>① ACOS（广告花费 ÷ 广告销售额）</t>
        </is>
      </c>
      <c r="C17" s="5" t="inlineStr">
        <is>
          <t>亚马逊最常用的效率指标，越低越好。先和盈亏平衡 ACOS（= 广告前毛利率）比，高于它就是亏钱。</t>
        </is>
      </c>
    </row>
    <row r="18" ht="32" customHeight="1">
      <c r="B18" s="4" t="inlineStr">
        <is>
          <t>② TACOS（广告花费 ÷ 店铺总销售额）</t>
        </is>
      </c>
      <c r="C18" s="5" t="inlineStr">
        <is>
          <t>看广告占整个店铺销售的负担。ACOS 稳定、TACOS 下降，说明广告在带动自然排名，这是健康的信号。</t>
        </is>
      </c>
    </row>
    <row r="19" ht="17.5" customHeight="1">
      <c r="B19" s="4" t="inlineStr">
        <is>
          <t>③ 转化率（订单 ÷ 点击）</t>
        </is>
      </c>
      <c r="C19" s="5" t="inlineStr">
        <is>
          <t>亚马逊上转化率高度依赖商品页：价格、评分、主图、Review 数量。</t>
        </is>
      </c>
    </row>
    <row r="20" ht="17.5" customHeight="1">
      <c r="B20" s="4" t="inlineStr">
        <is>
          <t>④ CPC（每次点击费用）</t>
        </is>
      </c>
      <c r="C20" s="5" t="inlineStr">
        <is>
          <t>关键词竞价价格，旺季和竞争激烈的词会明显上涨。</t>
        </is>
      </c>
    </row>
    <row r="21" ht="17.5" customHeight="1">
      <c r="B21" s="4" t="inlineStr">
        <is>
          <t>⑤ 点击率（CTR）</t>
        </is>
      </c>
      <c r="C21" s="5" t="inlineStr">
        <is>
          <t>主图、标题、价格、评分在搜索结果里的吸引力。</t>
        </is>
      </c>
    </row>
    <row r="22" ht="17.5" customHeight="1">
      <c r="B22" s="4" t="inlineStr">
        <is>
          <t>⑥ 搜索结果顶部展示份额</t>
        </is>
      </c>
      <c r="C22" s="5" t="inlineStr">
        <is>
          <t>在搜索结果首页顶部拿到的曝光比例，核心词要重点盯。</t>
        </is>
      </c>
    </row>
    <row r="23" ht="17.5" customHeight="1"/>
    <row r="24" ht="17.5" customHeight="1">
      <c r="B24" s="3" t="inlineStr">
        <is>
          <t>从亚马逊广告后台导出数据</t>
        </is>
      </c>
    </row>
    <row r="25" ht="32" customHeight="1">
      <c r="B25" s="4" t="inlineStr">
        <is>
          <t>路径</t>
        </is>
      </c>
      <c r="C25" s="5" t="inlineStr">
        <is>
          <t>亚马逊广告后台 →「衡量和报告」→「赞助广告报告」→ 报告类型选「广告活动」、时间单位选「按月」（或「汇总」后按月分别下载）→ 下载。</t>
        </is>
      </c>
    </row>
    <row r="26" ht="32" customHeight="1">
      <c r="B26" s="4" t="inlineStr">
        <is>
          <t>需要的列</t>
        </is>
      </c>
      <c r="C26" s="5" t="inlineStr">
        <is>
          <t>花费、展示量、点击量、7 天总订单数、7 天总销售额；店铺总销售额从卖家平台「数据报告 → 业务报告」获取；选填：7 天总订购件数、品牌新客订单数 / 销售额、搜索结果顶部展示份额。</t>
        </is>
      </c>
    </row>
    <row r="27" ht="32" customHeight="1">
      <c r="B27" s="4" t="inlineStr">
        <is>
          <t>注意</t>
        </is>
      </c>
      <c r="C27" s="5" t="inlineStr">
        <is>
          <t>商品推广（SP）默认 7 天归因、品牌推广（SB）和展示推广（SD）默认 14 天，合并时口径会略有差异。广告销售额通常有 1–2 天延迟，最近几天的数据会继续变化。</t>
        </is>
      </c>
    </row>
    <row r="28" ht="17.5" customHeight="1"/>
    <row r="29" ht="17.5" customHeight="1">
      <c r="B29" s="3" t="inlineStr">
        <is>
          <t>工作表一览</t>
        </is>
      </c>
    </row>
    <row r="30" ht="17.5" customHeight="1">
      <c r="B30" s="4" t="inlineStr">
        <is>
          <t>目标与假设</t>
        </is>
      </c>
      <c r="C30" s="5" t="inlineStr">
        <is>
          <t>毛利率、目标值等设置，计算和看板都引用这里。</t>
        </is>
      </c>
    </row>
    <row r="31" ht="17.5" customHeight="1">
      <c r="B31" s="4" t="inlineStr">
        <is>
          <t>月度数据</t>
        </is>
      </c>
      <c r="C31" s="5" t="inlineStr">
        <is>
          <t>12 个月的原始数据（输入）。</t>
        </is>
      </c>
    </row>
    <row r="32" ht="17.5" customHeight="1">
      <c r="B32" s="4" t="inlineStr">
        <is>
          <t>广告活动对比</t>
        </is>
      </c>
      <c r="C32" s="5" t="inlineStr">
        <is>
          <t>各广告活动 / 广告类型的数据（输入），自动算出效率指标、花费占比和判断。</t>
        </is>
      </c>
    </row>
    <row r="33" ht="17.5" customHeight="1">
      <c r="B33" s="4" t="inlineStr">
        <is>
          <t>指标计算</t>
        </is>
      </c>
      <c r="C33" s="5" t="inlineStr">
        <is>
          <t>由月度数据自动算出各项比率、成本、回报和达标状态（公式，勿改）。</t>
        </is>
      </c>
    </row>
    <row r="34" ht="17.5" customHeight="1">
      <c r="B34" s="4" t="inlineStr">
        <is>
          <t>看板</t>
        </is>
      </c>
      <c r="C34" s="5" t="inlineStr">
        <is>
          <t>月份选择 + 关键指标 + 本月诊断 + 8 张图表，每张图下方有「怎么看」。</t>
        </is>
      </c>
    </row>
    <row r="35" ht="17.5" customHeight="1">
      <c r="B35" s="4" t="inlineStr">
        <is>
          <t>指标清单</t>
        </is>
      </c>
      <c r="C35" s="5" t="inlineStr">
        <is>
          <t>亚马逊广告全部 56 个指标，标注重要程度和新手提示，可按重要程度筛选。</t>
        </is>
      </c>
    </row>
    <row r="36" ht="17.5" customHeight="1"/>
  </sheetData>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Q97"/>
  <sheetViews>
    <sheetView showGridLines="0" workbookViewId="0">
      <pane ySplit="4" topLeftCell="A5" activePane="bottomLeft" state="frozen"/>
      <selection pane="bottomLeft" activeCell="A1" sqref="A1"/>
    </sheetView>
  </sheetViews>
  <sheetFormatPr baseColWidth="8" defaultRowHeight="15"/>
  <cols>
    <col width="3" customWidth="1" min="1" max="1"/>
    <col width="22" customWidth="1" min="2" max="2"/>
    <col width="13" customWidth="1" min="3" max="3"/>
    <col width="13" customWidth="1" min="4" max="4"/>
    <col width="11" customWidth="1" min="5" max="5"/>
    <col width="13" customWidth="1" min="6" max="6"/>
    <col width="13" customWidth="1" min="7" max="7"/>
    <col width="11" customWidth="1" min="8" max="8"/>
    <col width="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3" customWidth="1" min="18" max="18"/>
    <col width="16" customWidth="1" min="19" max="19"/>
    <col width="13" customWidth="1" min="20" max="20"/>
    <col width="12" customWidth="1" min="21" max="21"/>
  </cols>
  <sheetData>
    <row r="1" ht="30" customHeight="1">
      <c r="A1" s="8" t="inlineStr">
        <is>
          <t>亚马逊广告看板</t>
        </is>
      </c>
    </row>
    <row r="2">
      <c r="A2" s="2" t="inlineStr">
        <is>
          <t>先在 C4 选月份，关键指标、达标状态、本月诊断和漏斗图会自动切换；其他图表展示全年趋势。</t>
        </is>
      </c>
    </row>
    <row r="4">
      <c r="B4" s="9" t="inlineStr">
        <is>
          <t>选择月份 ▸</t>
        </is>
      </c>
      <c r="C4" s="10" t="inlineStr">
        <is>
          <t>12月</t>
        </is>
      </c>
      <c r="D4" s="11">
        <f>IFERROR(MATCH(C4,'月度数据'!$A$6:$A$17,0),12)</f>
        <v/>
      </c>
      <c r="E4" s="12" t="inlineStr">
        <is>
          <t>← 点格子右侧下拉箭头切换</t>
        </is>
      </c>
    </row>
    <row r="6">
      <c r="B6" s="13" t="inlineStr">
        <is>
          <t>关键指标</t>
        </is>
      </c>
      <c r="C6" s="13" t="inlineStr">
        <is>
          <t>本月</t>
        </is>
      </c>
      <c r="D6" s="13" t="inlineStr">
        <is>
          <t>上月</t>
        </is>
      </c>
      <c r="E6" s="13" t="inlineStr">
        <is>
          <t>环比</t>
        </is>
      </c>
      <c r="F6" s="13" t="inlineStr">
        <is>
          <t>全年</t>
        </is>
      </c>
      <c r="G6" s="13" t="inlineStr">
        <is>
          <t>目标</t>
        </is>
      </c>
      <c r="H6" s="13" t="inlineStr">
        <is>
          <t>状态</t>
        </is>
      </c>
      <c r="J6" s="14" t="inlineStr">
        <is>
          <t>本月一句话诊断</t>
        </is>
      </c>
    </row>
    <row r="7">
      <c r="B7" s="15" t="inlineStr">
        <is>
          <t>广告花费</t>
        </is>
      </c>
      <c r="C7" s="16">
        <f>INDEX('月度数据'!$B$6:$B$17,$D$4)</f>
        <v/>
      </c>
      <c r="D7" s="17">
        <f>IF($D$4=1,"-",INDEX('月度数据'!$B$6:$B$17,$D$4-1))</f>
        <v/>
      </c>
      <c r="E7" s="18">
        <f>IF($D$4=1,"-",IFERROR(C7/D7-1,"-"))</f>
        <v/>
      </c>
      <c r="F7" s="17">
        <f>'月度数据'!B18</f>
        <v/>
      </c>
      <c r="G7" s="17" t="inlineStr">
        <is>
          <t>-</t>
        </is>
      </c>
      <c r="H7" s="19">
        <f>"-"</f>
        <v/>
      </c>
      <c r="J7" s="20">
        <f>IF(INDEX('指标计算'!$P$5:$P$16,$D$4)="亏损","⚠ ACOS 高于盈亏平衡线，广告订单在亏钱：先查搜索词报告，否定不出单的词，再降高价词出价。",IF(INDEX('指标计算'!$P$5:$P$16,$D$4)="保本","ACOS 在目标和盈亏平衡之间：能回本但利润薄，把预算向精准匹配和高转化词倾斜。","✓ ACOS 达标：可以给出单好的词适当提价，争取更多顶部展示。"))&amp;IF(INDEX('指标计算'!$G$5:$G$16,$D$4)&gt;'目标与假设'!$B$9," TACOS 高于目标，店铺太依赖广告，要关注自然排名和 Review。"," TACOS 在目标内，广告与自然销售的比例健康。")&amp;IF(INDEX('指标计算'!$D$5:$D$16,$D$4)&lt;'目标与假设'!$B$10," 转化率低于目标，优先检查价格、评分、主图和 A+ 页面。","")</f>
        <v/>
      </c>
    </row>
    <row r="8">
      <c r="B8" s="15" t="inlineStr">
        <is>
          <t>广告销售额</t>
        </is>
      </c>
      <c r="C8" s="16">
        <f>INDEX('月度数据'!$F$6:$F$17,$D$4)</f>
        <v/>
      </c>
      <c r="D8" s="17">
        <f>IF($D$4=1,"-",INDEX('月度数据'!$F$6:$F$17,$D$4-1))</f>
        <v/>
      </c>
      <c r="E8" s="18">
        <f>IF($D$4=1,"-",IFERROR(C8/D8-1,"-"))</f>
        <v/>
      </c>
      <c r="F8" s="17">
        <f>'月度数据'!F18</f>
        <v/>
      </c>
      <c r="G8" s="17" t="inlineStr">
        <is>
          <t>-</t>
        </is>
      </c>
      <c r="H8" s="19">
        <f>"-"</f>
        <v/>
      </c>
    </row>
    <row r="9">
      <c r="B9" s="15" t="inlineStr">
        <is>
          <t>ACOS ★</t>
        </is>
      </c>
      <c r="C9" s="21">
        <f>INDEX('指标计算'!$E$5:$E$16,$D$4)</f>
        <v/>
      </c>
      <c r="D9" s="18">
        <f>IF($D$4=1,"-",INDEX('指标计算'!$E$5:$E$16,$D$4-1))</f>
        <v/>
      </c>
      <c r="E9" s="18">
        <f>IF($D$4=1,"-",IFERROR(C9/D9-1,"-"))</f>
        <v/>
      </c>
      <c r="F9" s="18">
        <f>'指标计算'!E17</f>
        <v/>
      </c>
      <c r="G9" s="18">
        <f>'目标与假设'!$B$8</f>
        <v/>
      </c>
      <c r="H9" s="19">
        <f>IF(C9&lt;=G9,"达标","未达标")</f>
        <v/>
      </c>
    </row>
    <row r="10">
      <c r="B10" s="15" t="inlineStr">
        <is>
          <t>TACOS ★</t>
        </is>
      </c>
      <c r="C10" s="21">
        <f>INDEX('指标计算'!$G$5:$G$16,$D$4)</f>
        <v/>
      </c>
      <c r="D10" s="18">
        <f>IF($D$4=1,"-",INDEX('指标计算'!$G$5:$G$16,$D$4-1))</f>
        <v/>
      </c>
      <c r="E10" s="18">
        <f>IF($D$4=1,"-",IFERROR(C10/D10-1,"-"))</f>
        <v/>
      </c>
      <c r="F10" s="18">
        <f>'指标计算'!G17</f>
        <v/>
      </c>
      <c r="G10" s="18">
        <f>'目标与假设'!$B$9</f>
        <v/>
      </c>
      <c r="H10" s="19">
        <f>IF(C10&lt;=G10,"达标","未达标")</f>
        <v/>
      </c>
    </row>
    <row r="11">
      <c r="B11" s="15" t="inlineStr">
        <is>
          <t>广告订单数</t>
        </is>
      </c>
      <c r="C11" s="22">
        <f>INDEX('月度数据'!$E$6:$E$17,$D$4)</f>
        <v/>
      </c>
      <c r="D11" s="23">
        <f>IF($D$4=1,"-",INDEX('月度数据'!$E$6:$E$17,$D$4-1))</f>
        <v/>
      </c>
      <c r="E11" s="18">
        <f>IF($D$4=1,"-",IFERROR(C11/D11-1,"-"))</f>
        <v/>
      </c>
      <c r="F11" s="23">
        <f>'月度数据'!E18</f>
        <v/>
      </c>
      <c r="G11" s="23" t="inlineStr">
        <is>
          <t>-</t>
        </is>
      </c>
      <c r="H11" s="19">
        <f>"-"</f>
        <v/>
      </c>
    </row>
    <row r="12">
      <c r="B12" s="15" t="inlineStr">
        <is>
          <t>转化率 CVR ★</t>
        </is>
      </c>
      <c r="C12" s="21">
        <f>INDEX('指标计算'!$D$5:$D$16,$D$4)</f>
        <v/>
      </c>
      <c r="D12" s="18">
        <f>IF($D$4=1,"-",INDEX('指标计算'!$D$5:$D$16,$D$4-1))</f>
        <v/>
      </c>
      <c r="E12" s="18">
        <f>IF($D$4=1,"-",IFERROR(C12/D12-1,"-"))</f>
        <v/>
      </c>
      <c r="F12" s="18">
        <f>'指标计算'!D17</f>
        <v/>
      </c>
      <c r="G12" s="18">
        <f>'目标与假设'!$B$10</f>
        <v/>
      </c>
      <c r="H12" s="19">
        <f>IF(C12&gt;=G12,"达标","未达标")</f>
        <v/>
      </c>
      <c r="J12" s="24" t="inlineStr">
        <is>
          <t>颜色</t>
        </is>
      </c>
    </row>
    <row r="13">
      <c r="B13" s="15" t="inlineStr">
        <is>
          <t>CPC ★</t>
        </is>
      </c>
      <c r="C13" s="25">
        <f>INDEX('指标计算'!$C$5:$C$16,$D$4)</f>
        <v/>
      </c>
      <c r="D13" s="26">
        <f>IF($D$4=1,"-",INDEX('指标计算'!$C$5:$C$16,$D$4-1))</f>
        <v/>
      </c>
      <c r="E13" s="18">
        <f>IF($D$4=1,"-",IFERROR(C13/D13-1,"-"))</f>
        <v/>
      </c>
      <c r="F13" s="26">
        <f>'指标计算'!C17</f>
        <v/>
      </c>
      <c r="G13" s="26" t="inlineStr">
        <is>
          <t>-</t>
        </is>
      </c>
      <c r="H13" s="19">
        <f>"-"</f>
        <v/>
      </c>
      <c r="J13" s="27" t="inlineStr">
        <is>
          <t>达标 = 达到「目标与假设」里的目标值；未达标 = 没达到。黄色格子可以修改。</t>
        </is>
      </c>
    </row>
    <row r="14">
      <c r="B14" s="15" t="inlineStr">
        <is>
          <t>点击率 CTR ★</t>
        </is>
      </c>
      <c r="C14" s="28">
        <f>INDEX('指标计算'!$B$5:$B$16,$D$4)</f>
        <v/>
      </c>
      <c r="D14" s="29">
        <f>IF($D$4=1,"-",INDEX('指标计算'!$B$5:$B$16,$D$4-1))</f>
        <v/>
      </c>
      <c r="E14" s="18">
        <f>IF($D$4=1,"-",IFERROR(C14/D14-1,"-"))</f>
        <v/>
      </c>
      <c r="F14" s="29">
        <f>'指标计算'!B17</f>
        <v/>
      </c>
      <c r="G14" s="29">
        <f>'目标与假设'!$B$11</f>
        <v/>
      </c>
      <c r="H14" s="19">
        <f>IF(C14&gt;=G14,"达标","未达标")</f>
        <v/>
      </c>
    </row>
    <row r="15">
      <c r="B15" s="15" t="inlineStr">
        <is>
          <t>顶部展示份额 ★</t>
        </is>
      </c>
      <c r="C15" s="21">
        <f>INDEX('月度数据'!$K$6:$K$17,$D$4)</f>
        <v/>
      </c>
      <c r="D15" s="18">
        <f>IF($D$4=1,"-",INDEX('月度数据'!$K$6:$K$17,$D$4-1))</f>
        <v/>
      </c>
      <c r="E15" s="18">
        <f>IF($D$4=1,"-",IFERROR(C15/D15-1,"-"))</f>
        <v/>
      </c>
      <c r="F15" s="18">
        <f>'月度数据'!K18</f>
        <v/>
      </c>
      <c r="G15" s="18" t="inlineStr">
        <is>
          <t>-</t>
        </is>
      </c>
      <c r="H15" s="19">
        <f>"-"</f>
        <v/>
      </c>
    </row>
    <row r="16">
      <c r="B16" s="15" t="inlineStr">
        <is>
          <t>广告订单毛利</t>
        </is>
      </c>
      <c r="C16" s="16">
        <f>INDEX('指标计算'!$K$5:$K$16,$D$4)</f>
        <v/>
      </c>
      <c r="D16" s="17">
        <f>IF($D$4=1,"-",INDEX('指标计算'!$K$5:$K$16,$D$4-1))</f>
        <v/>
      </c>
      <c r="E16" s="18">
        <f>IF($D$4=1,"-",IFERROR(C16/D16-1,"-"))</f>
        <v/>
      </c>
      <c r="F16" s="17">
        <f>'指标计算'!K17</f>
        <v/>
      </c>
      <c r="G16" s="17" t="inlineStr">
        <is>
          <t>-</t>
        </is>
      </c>
      <c r="H16" s="19">
        <f>"-"</f>
        <v/>
      </c>
    </row>
    <row r="17">
      <c r="B17" s="12" t="inlineStr">
        <is>
          <t>★ = 新手优先看的核心指标。ACOS、TACOS 越低越好，低于目标为达标。</t>
        </is>
      </c>
    </row>
    <row r="34">
      <c r="B34" s="27" t="inlineStr">
        <is>
          <t>怎么看：两根柱子的比值就是 ACOS。花费柱子越矮、销售柱子越高越好。</t>
        </is>
      </c>
      <c r="J34" s="27" t="inlineStr">
        <is>
          <t>怎么看：ACOS 越低越好。蓝线在绿虚线下方为达标，超过红虚线（盈亏平衡）的月份广告订单在亏钱。</t>
        </is>
      </c>
    </row>
    <row r="35"/>
    <row r="36"/>
    <row r="37"/>
    <row r="54">
      <c r="B54" s="27" t="inlineStr">
        <is>
          <t>怎么看：广告销售占比持续上升、TACOS 也上升，说明店铺越来越依赖广告；ACOS 不变而 TACOS 下降，说明自然流量在增长。</t>
        </is>
      </c>
      <c r="J54" s="27" t="inlineStr">
        <is>
          <t>怎么看：柱子是 CPC（点击价格），线是每单销售额。CPC 上涨而每单销售额没涨，ACOS 就会被推高。</t>
        </is>
      </c>
    </row>
    <row r="55"/>
    <row r="56"/>
    <row r="57"/>
    <row r="74">
      <c r="B74" s="27" t="inlineStr">
        <is>
          <t>怎么看：转化率突然下降，先查是不是价格、Buy Box、差评、库存（缺货或变体断货）出了问题，再看广告本身。</t>
        </is>
      </c>
      <c r="J74" s="27" t="inlineStr">
        <is>
          <t>怎么看：广告带来的销售里有多少来自品牌新客。旺季新客占比通常会升高；占比高说明广告在拉新；占比很低，可能大部分是老客户本来就会买的订单。</t>
        </is>
      </c>
    </row>
    <row r="75"/>
    <row r="76"/>
    <row r="77"/>
    <row r="94">
      <c r="B94" s="27" t="inlineStr">
        <is>
          <t>怎么看：ACOS 越短越好。超过盈亏平衡线的活动先看搜索词报告；精准匹配 ACOS 最低是常态。</t>
        </is>
      </c>
      <c r="J94" s="27" t="inlineStr">
        <is>
          <t>怎么看：和「广告活动对比」表的价值占比一起看。花费占比大、销售占比小的活动是优化重点。</t>
        </is>
      </c>
    </row>
    <row r="95"/>
    <row r="96"/>
    <row r="97"/>
  </sheetData>
  <mergeCells count="10">
    <mergeCell ref="J74:Q77"/>
    <mergeCell ref="J94:Q97"/>
    <mergeCell ref="J7:Q10"/>
    <mergeCell ref="J34:Q37"/>
    <mergeCell ref="B94:H97"/>
    <mergeCell ref="B74:H77"/>
    <mergeCell ref="J54:Q57"/>
    <mergeCell ref="B34:H37"/>
    <mergeCell ref="B54:H57"/>
    <mergeCell ref="J13:Q14"/>
  </mergeCells>
  <conditionalFormatting sqref="H7:H16">
    <cfRule type="expression" priority="1" dxfId="0">
      <formula>H7="达标"</formula>
    </cfRule>
    <cfRule type="expression" priority="2" dxfId="1">
      <formula>H7="未达标"</formula>
    </cfRule>
  </conditionalFormatting>
  <dataValidations count="1">
    <dataValidation sqref="C4" showDropDown="0" showInputMessage="0" showErrorMessage="0" allowBlank="0" type="list">
      <formula1>='月度数据'!$A$6:$A$17</formula1>
    </dataValidation>
  </dataValidations>
  <pageMargins left="0.75" right="0.75" top="1" bottom="1" header="0.5" footer="0.5"/>
  <pageSetup orientation="landscape" paperSize="9"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D14"/>
  <sheetViews>
    <sheetView showGridLines="0" workbookViewId="0">
      <selection activeCell="A1" sqref="A1"/>
    </sheetView>
  </sheetViews>
  <sheetFormatPr baseColWidth="8" defaultRowHeight="15"/>
  <cols>
    <col width="28" customWidth="1" min="1" max="1"/>
    <col width="16" customWidth="1" min="2" max="2"/>
    <col width="10" customWidth="1" min="3" max="3"/>
    <col width="72" customWidth="1" min="4" max="4"/>
  </cols>
  <sheetData>
    <row r="1" ht="28" customHeight="1">
      <c r="A1" s="1" t="inlineStr">
        <is>
          <t>目标与假设</t>
        </is>
      </c>
    </row>
    <row r="2">
      <c r="A2" s="2" t="inlineStr">
        <is>
          <t>黄色格子改成你自己的数字。所有计算和图表都会引用这里。</t>
        </is>
      </c>
    </row>
    <row r="4">
      <c r="A4" s="13" t="inlineStr">
        <is>
          <t>项目</t>
        </is>
      </c>
      <c r="B4" s="13" t="inlineStr">
        <is>
          <t>数值</t>
        </is>
      </c>
      <c r="C4" s="13" t="inlineStr">
        <is>
          <t>单位</t>
        </is>
      </c>
      <c r="D4" s="13" t="inlineStr">
        <is>
          <t>说明</t>
        </is>
      </c>
    </row>
    <row r="5" ht="17.5" customHeight="1">
      <c r="A5" s="15" t="inlineStr">
        <is>
          <t>币种</t>
        </is>
      </c>
      <c r="B5" s="30" t="inlineStr">
        <is>
          <t>USD</t>
        </is>
      </c>
      <c r="C5" s="19" t="inlineStr"/>
      <c r="D5" s="31" t="inlineStr">
        <is>
          <t>只作标注用。表内金额格式是美元，换站点可以改单元格格式。</t>
        </is>
      </c>
    </row>
    <row r="6" ht="32" customHeight="1">
      <c r="A6" s="15" t="inlineStr">
        <is>
          <t>广告前毛利率</t>
        </is>
      </c>
      <c r="B6" s="32" t="n">
        <v>0.32</v>
      </c>
      <c r="C6" s="19" t="inlineStr">
        <is>
          <t>%</t>
        </is>
      </c>
      <c r="D6" s="31" t="inlineStr">
        <is>
          <t>售价扣除采购成本、头程、FBA 配送费、亚马逊佣金、仓储费之后、扣广告费之前的利润率。它就是盈亏平衡 ACOS。</t>
        </is>
      </c>
    </row>
    <row r="7" ht="17.5" customHeight="1">
      <c r="A7" s="15" t="inlineStr">
        <is>
          <t>盈亏平衡 ACOS</t>
        </is>
      </c>
      <c r="B7" s="33">
        <f>'目标与假设'!$B$6</f>
        <v/>
      </c>
      <c r="C7" s="19" t="inlineStr">
        <is>
          <t>%</t>
        </is>
      </c>
      <c r="D7" s="31" t="inlineStr">
        <is>
          <t>等于广告前毛利率。ACOS 高于这条线，这笔广告订单在亏钱。</t>
        </is>
      </c>
    </row>
    <row r="8" ht="17.5" customHeight="1">
      <c r="A8" s="15" t="inlineStr">
        <is>
          <t>目标 ACOS</t>
        </is>
      </c>
      <c r="B8" s="32" t="n">
        <v>0.26</v>
      </c>
      <c r="C8" s="19" t="inlineStr">
        <is>
          <t>%</t>
        </is>
      </c>
      <c r="D8" s="31" t="inlineStr">
        <is>
          <t>你希望控制在的 ACOS，要低于盈亏平衡线，留出利润。新品推广期可以暂时放宽。</t>
        </is>
      </c>
    </row>
    <row r="9" ht="17.5" customHeight="1">
      <c r="A9" s="15" t="inlineStr">
        <is>
          <t>目标 TACOS</t>
        </is>
      </c>
      <c r="B9" s="32" t="n">
        <v>0.1</v>
      </c>
      <c r="C9" s="19" t="inlineStr">
        <is>
          <t>%</t>
        </is>
      </c>
      <c r="D9" s="31" t="inlineStr">
        <is>
          <t>广告花费占店铺总销售额的目标比例，常见在 5%–15%。</t>
        </is>
      </c>
    </row>
    <row r="10" ht="17.5" customHeight="1">
      <c r="A10" s="15" t="inlineStr">
        <is>
          <t>目标转化率</t>
        </is>
      </c>
      <c r="B10" s="34" t="n">
        <v>0.11</v>
      </c>
      <c r="C10" s="19" t="inlineStr">
        <is>
          <t>%</t>
        </is>
      </c>
      <c r="D10" s="31" t="inlineStr">
        <is>
          <t>订单 ÷ 点击的参考目标，按你的类目调整。</t>
        </is>
      </c>
    </row>
    <row r="11" ht="17.5" customHeight="1">
      <c r="A11" s="15" t="inlineStr">
        <is>
          <t>目标 CTR</t>
        </is>
      </c>
      <c r="B11" s="35" t="n">
        <v>0.0045</v>
      </c>
      <c r="C11" s="19" t="inlineStr">
        <is>
          <t>%</t>
        </is>
      </c>
      <c r="D11" s="31" t="inlineStr">
        <is>
          <t>商品推广点击率的参考目标，按你的类目调整。</t>
        </is>
      </c>
    </row>
    <row r="13">
      <c r="A13" s="24" t="inlineStr">
        <is>
          <t>示例数据说明</t>
        </is>
      </c>
    </row>
    <row r="14" ht="34" customHeight="1">
      <c r="A14" s="36" t="inlineStr">
        <is>
          <t>模板里的数字是虚构的亚马逊美国站示例（全年广告费约 8.5 万美元、以商品推广 SP 为主，11 月黑五网一期间 CPC 上涨），只用来演示图表效果，不代表行业平均水平。</t>
        </is>
      </c>
    </row>
  </sheetData>
  <mergeCells count="1">
    <mergeCell ref="A14:D14"/>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K2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13" customWidth="1" min="2" max="2"/>
    <col width="14" customWidth="1" min="3" max="3"/>
    <col width="13" customWidth="1" min="4" max="4"/>
    <col width="13" customWidth="1" min="5" max="5"/>
    <col width="13" customWidth="1" min="6" max="6"/>
    <col width="14" customWidth="1" min="7" max="7"/>
    <col width="13" customWidth="1" min="8" max="8"/>
    <col width="14" customWidth="1" min="9" max="9"/>
    <col width="14" customWidth="1" min="10" max="10"/>
    <col width="14" customWidth="1" min="11" max="11"/>
  </cols>
  <sheetData>
    <row r="1" ht="28" customHeight="1">
      <c r="A1" s="1" t="inlineStr">
        <is>
          <t>月度数据（输入）</t>
        </is>
      </c>
    </row>
    <row r="2">
      <c r="A2" s="2" t="inlineStr">
        <is>
          <t>黄色列必填，灰色列选填。示例为 2026 年 1–12 月，直接覆盖即可。</t>
        </is>
      </c>
    </row>
    <row r="4" ht="34" customHeight="1">
      <c r="A4" s="13" t="inlineStr">
        <is>
          <t>月份</t>
        </is>
      </c>
      <c r="B4" s="13" t="inlineStr">
        <is>
          <t>广告花费</t>
        </is>
      </c>
      <c r="C4" s="13" t="inlineStr">
        <is>
          <t>展示次数</t>
        </is>
      </c>
      <c r="D4" s="13" t="inlineStr">
        <is>
          <t>点击量</t>
        </is>
      </c>
      <c r="E4" s="13" t="inlineStr">
        <is>
          <t>广告订单数</t>
        </is>
      </c>
      <c r="F4" s="13" t="inlineStr">
        <is>
          <t>广告销售额</t>
        </is>
      </c>
      <c r="G4" s="13" t="inlineStr">
        <is>
          <t>店铺总销售额</t>
        </is>
      </c>
      <c r="H4" s="13" t="inlineStr">
        <is>
          <t>订购件数</t>
        </is>
      </c>
      <c r="I4" s="13" t="inlineStr">
        <is>
          <t>品牌新客订单数</t>
        </is>
      </c>
      <c r="J4" s="13" t="inlineStr">
        <is>
          <t>品牌新客销售额</t>
        </is>
      </c>
      <c r="K4" s="13" t="inlineStr">
        <is>
          <t>搜索结果顶部展示份额</t>
        </is>
      </c>
    </row>
    <row r="5">
      <c r="A5" s="37" t="inlineStr"/>
      <c r="B5" s="38" t="inlineStr">
        <is>
          <t>必填</t>
        </is>
      </c>
      <c r="C5" s="38" t="inlineStr">
        <is>
          <t>必填</t>
        </is>
      </c>
      <c r="D5" s="38" t="inlineStr">
        <is>
          <t>必填</t>
        </is>
      </c>
      <c r="E5" s="38" t="inlineStr">
        <is>
          <t>必填</t>
        </is>
      </c>
      <c r="F5" s="38" t="inlineStr">
        <is>
          <t>必填</t>
        </is>
      </c>
      <c r="G5" s="38" t="inlineStr">
        <is>
          <t>必填</t>
        </is>
      </c>
      <c r="H5" s="39" t="inlineStr">
        <is>
          <t>选填</t>
        </is>
      </c>
      <c r="I5" s="39" t="inlineStr">
        <is>
          <t>选填</t>
        </is>
      </c>
      <c r="J5" s="39" t="inlineStr">
        <is>
          <t>选填</t>
        </is>
      </c>
      <c r="K5" s="39" t="inlineStr">
        <is>
          <t>选填</t>
        </is>
      </c>
    </row>
    <row r="6">
      <c r="A6" s="40" t="inlineStr">
        <is>
          <t>1月</t>
        </is>
      </c>
      <c r="B6" s="41" t="n">
        <v>6069</v>
      </c>
      <c r="C6" s="42" t="n">
        <v>1520952</v>
      </c>
      <c r="D6" s="42" t="n">
        <v>6388</v>
      </c>
      <c r="E6" s="42" t="n">
        <v>735</v>
      </c>
      <c r="F6" s="41" t="n">
        <v>23520</v>
      </c>
      <c r="G6" s="41" t="n">
        <v>61895</v>
      </c>
      <c r="H6" s="43" t="n">
        <v>845</v>
      </c>
      <c r="I6" s="43" t="n">
        <v>426</v>
      </c>
      <c r="J6" s="44" t="n">
        <v>13232</v>
      </c>
      <c r="K6" s="45" t="n">
        <v>0.18</v>
      </c>
    </row>
    <row r="7">
      <c r="A7" s="40" t="inlineStr">
        <is>
          <t>2月</t>
        </is>
      </c>
      <c r="B7" s="41" t="n">
        <v>5432</v>
      </c>
      <c r="C7" s="42" t="n">
        <v>1476000</v>
      </c>
      <c r="D7" s="42" t="n">
        <v>5904</v>
      </c>
      <c r="E7" s="42" t="n">
        <v>590</v>
      </c>
      <c r="F7" s="41" t="n">
        <v>18290</v>
      </c>
      <c r="G7" s="41" t="n">
        <v>46897</v>
      </c>
      <c r="H7" s="43" t="n">
        <v>678</v>
      </c>
      <c r="I7" s="43" t="n">
        <v>354</v>
      </c>
      <c r="J7" s="44" t="n">
        <v>10645</v>
      </c>
      <c r="K7" s="45" t="n">
        <v>0.19</v>
      </c>
    </row>
    <row r="8">
      <c r="A8" s="40" t="inlineStr">
        <is>
          <t>3月</t>
        </is>
      </c>
      <c r="B8" s="41" t="n">
        <v>6363</v>
      </c>
      <c r="C8" s="42" t="n">
        <v>1541395</v>
      </c>
      <c r="D8" s="42" t="n">
        <v>6628</v>
      </c>
      <c r="E8" s="42" t="n">
        <v>782</v>
      </c>
      <c r="F8" s="41" t="n">
        <v>25415</v>
      </c>
      <c r="G8" s="41" t="n">
        <v>66882</v>
      </c>
      <c r="H8" s="43" t="n">
        <v>899</v>
      </c>
      <c r="I8" s="43" t="n">
        <v>446</v>
      </c>
      <c r="J8" s="44" t="n">
        <v>14052</v>
      </c>
      <c r="K8" s="45" t="n">
        <v>0.18</v>
      </c>
    </row>
    <row r="9">
      <c r="A9" s="40" t="inlineStr">
        <is>
          <t>4月</t>
        </is>
      </c>
      <c r="B9" s="41" t="n">
        <v>6916</v>
      </c>
      <c r="C9" s="42" t="n">
        <v>1603864</v>
      </c>
      <c r="D9" s="42" t="n">
        <v>7057</v>
      </c>
      <c r="E9" s="42" t="n">
        <v>847</v>
      </c>
      <c r="F9" s="41" t="n">
        <v>27951</v>
      </c>
      <c r="G9" s="41" t="n">
        <v>75543</v>
      </c>
      <c r="H9" s="43" t="n">
        <v>974</v>
      </c>
      <c r="I9" s="43" t="n">
        <v>466</v>
      </c>
      <c r="J9" s="44" t="n">
        <v>14912</v>
      </c>
      <c r="K9" s="45" t="n">
        <v>0.17</v>
      </c>
    </row>
    <row r="10">
      <c r="A10" s="40" t="inlineStr">
        <is>
          <t>5月</t>
        </is>
      </c>
      <c r="B10" s="41" t="n">
        <v>6860</v>
      </c>
      <c r="C10" s="42" t="n">
        <v>1524444</v>
      </c>
      <c r="D10" s="42" t="n">
        <v>6860</v>
      </c>
      <c r="E10" s="42" t="n">
        <v>837</v>
      </c>
      <c r="F10" s="41" t="n">
        <v>27621</v>
      </c>
      <c r="G10" s="41" t="n">
        <v>74651</v>
      </c>
      <c r="H10" s="43" t="n">
        <v>963</v>
      </c>
      <c r="I10" s="43" t="n">
        <v>452</v>
      </c>
      <c r="J10" s="44" t="n">
        <v>14468</v>
      </c>
      <c r="K10" s="45" t="n">
        <v>0.17</v>
      </c>
    </row>
    <row r="11">
      <c r="A11" s="40" t="inlineStr">
        <is>
          <t>6月</t>
        </is>
      </c>
      <c r="B11" s="41" t="n">
        <v>6850</v>
      </c>
      <c r="C11" s="42" t="n">
        <v>1572500</v>
      </c>
      <c r="D11" s="42" t="n">
        <v>6919</v>
      </c>
      <c r="E11" s="42" t="n">
        <v>830</v>
      </c>
      <c r="F11" s="41" t="n">
        <v>26975</v>
      </c>
      <c r="G11" s="41" t="n">
        <v>70987</v>
      </c>
      <c r="H11" s="43" t="n">
        <v>954</v>
      </c>
      <c r="I11" s="43" t="n">
        <v>465</v>
      </c>
      <c r="J11" s="44" t="n">
        <v>14653</v>
      </c>
      <c r="K11" s="45" t="n">
        <v>0.18</v>
      </c>
    </row>
    <row r="12">
      <c r="A12" s="40" t="inlineStr">
        <is>
          <t>7月</t>
        </is>
      </c>
      <c r="B12" s="41" t="n">
        <v>6237</v>
      </c>
      <c r="C12" s="42" t="n">
        <v>1480000</v>
      </c>
      <c r="D12" s="42" t="n">
        <v>6364</v>
      </c>
      <c r="E12" s="42" t="n">
        <v>751</v>
      </c>
      <c r="F12" s="41" t="n">
        <v>24783</v>
      </c>
      <c r="G12" s="41" t="n">
        <v>65218</v>
      </c>
      <c r="H12" s="43" t="n">
        <v>864</v>
      </c>
      <c r="I12" s="43" t="n">
        <v>428</v>
      </c>
      <c r="J12" s="44" t="n">
        <v>13703</v>
      </c>
      <c r="K12" s="45" t="n">
        <v>0.18</v>
      </c>
    </row>
    <row r="13">
      <c r="A13" s="40" t="inlineStr">
        <is>
          <t>8月</t>
        </is>
      </c>
      <c r="B13" s="41" t="n">
        <v>6783</v>
      </c>
      <c r="C13" s="42" t="n">
        <v>1477778</v>
      </c>
      <c r="D13" s="42" t="n">
        <v>6650</v>
      </c>
      <c r="E13" s="42" t="n">
        <v>831</v>
      </c>
      <c r="F13" s="41" t="n">
        <v>27838</v>
      </c>
      <c r="G13" s="41" t="n">
        <v>75238</v>
      </c>
      <c r="H13" s="43" t="n">
        <v>956</v>
      </c>
      <c r="I13" s="43" t="n">
        <v>457</v>
      </c>
      <c r="J13" s="44" t="n">
        <v>14852</v>
      </c>
      <c r="K13" s="45" t="n">
        <v>0.17</v>
      </c>
    </row>
    <row r="14">
      <c r="A14" s="40" t="inlineStr">
        <is>
          <t>9月</t>
        </is>
      </c>
      <c r="B14" s="41" t="n">
        <v>7130</v>
      </c>
      <c r="C14" s="42" t="n">
        <v>1476087</v>
      </c>
      <c r="D14" s="42" t="n">
        <v>6790</v>
      </c>
      <c r="E14" s="42" t="n">
        <v>835</v>
      </c>
      <c r="F14" s="41" t="n">
        <v>27555</v>
      </c>
      <c r="G14" s="41" t="n">
        <v>72513</v>
      </c>
      <c r="H14" s="43" t="n">
        <v>960</v>
      </c>
      <c r="I14" s="43" t="n">
        <v>468</v>
      </c>
      <c r="J14" s="44" t="n">
        <v>14968</v>
      </c>
      <c r="K14" s="45" t="n">
        <v>0.16</v>
      </c>
    </row>
    <row r="15">
      <c r="A15" s="40" t="inlineStr">
        <is>
          <t>10月</t>
        </is>
      </c>
      <c r="B15" s="41" t="n">
        <v>8130</v>
      </c>
      <c r="C15" s="42" t="n">
        <v>1572553</v>
      </c>
      <c r="D15" s="42" t="n">
        <v>7391</v>
      </c>
      <c r="E15" s="42" t="n">
        <v>887</v>
      </c>
      <c r="F15" s="41" t="n">
        <v>28828</v>
      </c>
      <c r="G15" s="41" t="n">
        <v>72070</v>
      </c>
      <c r="H15" s="43" t="n">
        <v>1020</v>
      </c>
      <c r="I15" s="43" t="n">
        <v>532</v>
      </c>
      <c r="J15" s="44" t="n">
        <v>16778</v>
      </c>
      <c r="K15" s="45" t="n">
        <v>0.15</v>
      </c>
    </row>
    <row r="16">
      <c r="A16" s="40" t="inlineStr">
        <is>
          <t>11月</t>
        </is>
      </c>
      <c r="B16" s="41" t="n">
        <v>11536</v>
      </c>
      <c r="C16" s="42" t="n">
        <v>1643269</v>
      </c>
      <c r="D16" s="42" t="n">
        <v>8545</v>
      </c>
      <c r="E16" s="42" t="n">
        <v>1196</v>
      </c>
      <c r="F16" s="41" t="n">
        <v>34684</v>
      </c>
      <c r="G16" s="41" t="n">
        <v>77076</v>
      </c>
      <c r="H16" s="43" t="n">
        <v>1375</v>
      </c>
      <c r="I16" s="43" t="n">
        <v>837</v>
      </c>
      <c r="J16" s="44" t="n">
        <v>23550</v>
      </c>
      <c r="K16" s="45" t="n">
        <v>0.11</v>
      </c>
    </row>
    <row r="17">
      <c r="A17" s="40" t="inlineStr">
        <is>
          <t>12月</t>
        </is>
      </c>
      <c r="B17" s="41" t="n">
        <v>9604</v>
      </c>
      <c r="C17" s="42" t="n">
        <v>1661020</v>
      </c>
      <c r="D17" s="42" t="n">
        <v>8139</v>
      </c>
      <c r="E17" s="42" t="n">
        <v>1058</v>
      </c>
      <c r="F17" s="41" t="n">
        <v>31740</v>
      </c>
      <c r="G17" s="41" t="n">
        <v>73814</v>
      </c>
      <c r="H17" s="43" t="n">
        <v>1217</v>
      </c>
      <c r="I17" s="43" t="n">
        <v>688</v>
      </c>
      <c r="J17" s="44" t="n">
        <v>20012</v>
      </c>
      <c r="K17" s="45" t="n">
        <v>0.13</v>
      </c>
    </row>
    <row r="18">
      <c r="A18" s="40" t="inlineStr">
        <is>
          <t>合计 / 平均</t>
        </is>
      </c>
      <c r="B18" s="46">
        <f>IFERROR(SUM(B6:B17),0)</f>
        <v/>
      </c>
      <c r="C18" s="47">
        <f>IFERROR(SUM(C6:C17),0)</f>
        <v/>
      </c>
      <c r="D18" s="47">
        <f>IFERROR(SUM(D6:D17),0)</f>
        <v/>
      </c>
      <c r="E18" s="47">
        <f>IFERROR(SUM(E6:E17),0)</f>
        <v/>
      </c>
      <c r="F18" s="46">
        <f>IFERROR(SUM(F6:F17),0)</f>
        <v/>
      </c>
      <c r="G18" s="46">
        <f>IFERROR(SUM(G6:G17),0)</f>
        <v/>
      </c>
      <c r="H18" s="47">
        <f>IFERROR(SUM(H6:H17),0)</f>
        <v/>
      </c>
      <c r="I18" s="47">
        <f>IFERROR(SUM(I6:I17),0)</f>
        <v/>
      </c>
      <c r="J18" s="46">
        <f>IFERROR(SUM(J6:J17),0)</f>
        <v/>
      </c>
      <c r="K18" s="48">
        <f>IFERROR(AVERAGE(K6:K17),0)</f>
        <v/>
      </c>
    </row>
    <row r="20">
      <c r="A20" s="24" t="inlineStr">
        <is>
          <t>填写提示</t>
        </is>
      </c>
    </row>
    <row r="21">
      <c r="A21" s="49" t="inlineStr">
        <is>
          <t>· 「店铺总销售额」是全店销售额（广告 + 自然），用来算 TACOS 和广告销售占比，是本模板唯一需要从卖家平台拿的数据。</t>
        </is>
      </c>
    </row>
    <row r="22">
      <c r="A22" s="49" t="inlineStr">
        <is>
          <t>· 品牌新客数据只有品牌注册（Brand Registry）的卖家能看到，没有就留空。</t>
        </is>
      </c>
    </row>
    <row r="23">
      <c r="A23" s="49" t="inlineStr">
        <is>
          <t>· 搜索结果顶部展示份额只在商品推广的广告位报告里有，按月取平均即可。</t>
        </is>
      </c>
    </row>
    <row r="24">
      <c r="A24" s="49" t="inlineStr">
        <is>
          <t>· 月份可以改成周（如「第 1 周」），行数不变，图表会跟着变。</t>
        </is>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R2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9" customWidth="1" min="1" max="1"/>
    <col width="11" customWidth="1" min="2" max="2"/>
    <col width="9" customWidth="1" min="3" max="3"/>
    <col width="11" customWidth="1" min="4" max="4"/>
    <col width="9" customWidth="1" min="5" max="5"/>
    <col width="9" customWidth="1" min="6" max="6"/>
    <col width="9" customWidth="1" min="7" max="7"/>
    <col width="11" customWidth="1" min="8" max="8"/>
    <col width="11" customWidth="1" min="9" max="9"/>
    <col width="12" customWidth="1" min="10" max="10"/>
    <col width="12" customWidth="1" min="11" max="11"/>
    <col width="12" customWidth="1" min="12" max="12"/>
    <col width="9" customWidth="1" min="13" max="13"/>
    <col width="10" customWidth="1" min="14" max="14"/>
    <col width="9" customWidth="1" min="15" max="15"/>
    <col width="11" customWidth="1" min="16" max="16"/>
    <col width="11" customWidth="1" min="17" max="17"/>
    <col width="11" customWidth="1" min="18" max="18"/>
  </cols>
  <sheetData>
    <row r="1" ht="28" customHeight="1">
      <c r="A1" s="1" t="inlineStr">
        <is>
          <t>指标计算（自动）</t>
        </is>
      </c>
    </row>
    <row r="2">
      <c r="A2" s="2" t="inlineStr">
        <is>
          <t>全部由「月度数据」和「目标与假设」计算，请不要手动修改。</t>
        </is>
      </c>
    </row>
    <row r="4" ht="34" customHeight="1">
      <c r="A4" s="13" t="inlineStr">
        <is>
          <t>月份</t>
        </is>
      </c>
      <c r="B4" s="13" t="inlineStr">
        <is>
          <t>点击率 CTR</t>
        </is>
      </c>
      <c r="C4" s="13" t="inlineStr">
        <is>
          <t>CPC</t>
        </is>
      </c>
      <c r="D4" s="13" t="inlineStr">
        <is>
          <t>转化率 CVR</t>
        </is>
      </c>
      <c r="E4" s="13" t="inlineStr">
        <is>
          <t>ACOS</t>
        </is>
      </c>
      <c r="F4" s="13" t="inlineStr">
        <is>
          <t>ROAS</t>
        </is>
      </c>
      <c r="G4" s="13" t="inlineStr">
        <is>
          <t>TACOS</t>
        </is>
      </c>
      <c r="H4" s="13" t="inlineStr">
        <is>
          <t>广告销售占比</t>
        </is>
      </c>
      <c r="I4" s="13" t="inlineStr">
        <is>
          <t>每单销售额</t>
        </is>
      </c>
      <c r="J4" s="13" t="inlineStr">
        <is>
          <t>单次订单成本 CPA</t>
        </is>
      </c>
      <c r="K4" s="13" t="inlineStr">
        <is>
          <t>广告订单毛利</t>
        </is>
      </c>
      <c r="L4" s="13" t="inlineStr">
        <is>
          <t>品牌新客销售占比</t>
        </is>
      </c>
      <c r="M4" s="13" t="inlineStr">
        <is>
          <t>目标 ACOS</t>
        </is>
      </c>
      <c r="N4" s="13" t="inlineStr">
        <is>
          <t>盈亏平衡 ACOS</t>
        </is>
      </c>
      <c r="O4" s="13" t="inlineStr">
        <is>
          <t>目标 TACOS</t>
        </is>
      </c>
      <c r="P4" s="13" t="inlineStr">
        <is>
          <t>ACOS 状态</t>
        </is>
      </c>
      <c r="Q4" s="13" t="inlineStr">
        <is>
          <t>TACOS 状态</t>
        </is>
      </c>
      <c r="R4" s="13" t="inlineStr">
        <is>
          <t>花费环比</t>
        </is>
      </c>
    </row>
    <row r="5">
      <c r="A5" s="50">
        <f>'月度数据'!A6</f>
        <v/>
      </c>
      <c r="B5" s="29">
        <f>IFERROR('月度数据'!D6/'月度数据'!C6,0)</f>
        <v/>
      </c>
      <c r="C5" s="26">
        <f>IFERROR('月度数据'!B6/'月度数据'!D6,0)</f>
        <v/>
      </c>
      <c r="D5" s="18">
        <f>IFERROR('月度数据'!E6/'月度数据'!D6,0)</f>
        <v/>
      </c>
      <c r="E5" s="18">
        <f>IFERROR('月度数据'!B6/'月度数据'!F6,0)</f>
        <v/>
      </c>
      <c r="F5" s="51">
        <f>IFERROR('月度数据'!F6/'月度数据'!B6,0)</f>
        <v/>
      </c>
      <c r="G5" s="18">
        <f>IFERROR('月度数据'!B6/'月度数据'!G6,0)</f>
        <v/>
      </c>
      <c r="H5" s="18">
        <f>IFERROR('月度数据'!F6/'月度数据'!G6,0)</f>
        <v/>
      </c>
      <c r="I5" s="26">
        <f>IFERROR('月度数据'!F6/'月度数据'!E6,0)</f>
        <v/>
      </c>
      <c r="J5" s="26">
        <f>IFERROR('月度数据'!B6/'月度数据'!E6,0)</f>
        <v/>
      </c>
      <c r="K5" s="17">
        <f>'月度数据'!F6*'目标与假设'!$B$6-'月度数据'!B6</f>
        <v/>
      </c>
      <c r="L5" s="18">
        <f>IFERROR('月度数据'!J6/'月度数据'!F6,0)</f>
        <v/>
      </c>
      <c r="M5" s="18">
        <f>'目标与假设'!$B$8</f>
        <v/>
      </c>
      <c r="N5" s="18">
        <f>'目标与假设'!$B$7</f>
        <v/>
      </c>
      <c r="O5" s="18">
        <f>'目标与假设'!$B$9</f>
        <v/>
      </c>
      <c r="P5" s="19">
        <f>IF('月度数据'!F6=0,"-",IF(E5&lt;='目标与假设'!$B$8,"达标",IF(E5&lt;='目标与假设'!$B$7,"保本","亏损")))</f>
        <v/>
      </c>
      <c r="Q5" s="19">
        <f>IF('月度数据'!G6=0,"-",IF(G5&lt;='目标与假设'!$B$9,"达标","偏高"))</f>
        <v/>
      </c>
      <c r="R5" s="18" t="inlineStr">
        <is>
          <t>-</t>
        </is>
      </c>
    </row>
    <row r="6">
      <c r="A6" s="50">
        <f>'月度数据'!A7</f>
        <v/>
      </c>
      <c r="B6" s="29">
        <f>IFERROR('月度数据'!D7/'月度数据'!C7,0)</f>
        <v/>
      </c>
      <c r="C6" s="26">
        <f>IFERROR('月度数据'!B7/'月度数据'!D7,0)</f>
        <v/>
      </c>
      <c r="D6" s="18">
        <f>IFERROR('月度数据'!E7/'月度数据'!D7,0)</f>
        <v/>
      </c>
      <c r="E6" s="18">
        <f>IFERROR('月度数据'!B7/'月度数据'!F7,0)</f>
        <v/>
      </c>
      <c r="F6" s="51">
        <f>IFERROR('月度数据'!F7/'月度数据'!B7,0)</f>
        <v/>
      </c>
      <c r="G6" s="18">
        <f>IFERROR('月度数据'!B7/'月度数据'!G7,0)</f>
        <v/>
      </c>
      <c r="H6" s="18">
        <f>IFERROR('月度数据'!F7/'月度数据'!G7,0)</f>
        <v/>
      </c>
      <c r="I6" s="26">
        <f>IFERROR('月度数据'!F7/'月度数据'!E7,0)</f>
        <v/>
      </c>
      <c r="J6" s="26">
        <f>IFERROR('月度数据'!B7/'月度数据'!E7,0)</f>
        <v/>
      </c>
      <c r="K6" s="17">
        <f>'月度数据'!F7*'目标与假设'!$B$6-'月度数据'!B7</f>
        <v/>
      </c>
      <c r="L6" s="18">
        <f>IFERROR('月度数据'!J7/'月度数据'!F7,0)</f>
        <v/>
      </c>
      <c r="M6" s="18">
        <f>'目标与假设'!$B$8</f>
        <v/>
      </c>
      <c r="N6" s="18">
        <f>'目标与假设'!$B$7</f>
        <v/>
      </c>
      <c r="O6" s="18">
        <f>'目标与假设'!$B$9</f>
        <v/>
      </c>
      <c r="P6" s="19">
        <f>IF('月度数据'!F7=0,"-",IF(E6&lt;='目标与假设'!$B$8,"达标",IF(E6&lt;='目标与假设'!$B$7,"保本","亏损")))</f>
        <v/>
      </c>
      <c r="Q6" s="19">
        <f>IF('月度数据'!G7=0,"-",IF(G6&lt;='目标与假设'!$B$9,"达标","偏高"))</f>
        <v/>
      </c>
      <c r="R6" s="18">
        <f>IFERROR('月度数据'!B7/'月度数据'!B6-1,0)</f>
        <v/>
      </c>
    </row>
    <row r="7">
      <c r="A7" s="50">
        <f>'月度数据'!A8</f>
        <v/>
      </c>
      <c r="B7" s="29">
        <f>IFERROR('月度数据'!D8/'月度数据'!C8,0)</f>
        <v/>
      </c>
      <c r="C7" s="26">
        <f>IFERROR('月度数据'!B8/'月度数据'!D8,0)</f>
        <v/>
      </c>
      <c r="D7" s="18">
        <f>IFERROR('月度数据'!E8/'月度数据'!D8,0)</f>
        <v/>
      </c>
      <c r="E7" s="18">
        <f>IFERROR('月度数据'!B8/'月度数据'!F8,0)</f>
        <v/>
      </c>
      <c r="F7" s="51">
        <f>IFERROR('月度数据'!F8/'月度数据'!B8,0)</f>
        <v/>
      </c>
      <c r="G7" s="18">
        <f>IFERROR('月度数据'!B8/'月度数据'!G8,0)</f>
        <v/>
      </c>
      <c r="H7" s="18">
        <f>IFERROR('月度数据'!F8/'月度数据'!G8,0)</f>
        <v/>
      </c>
      <c r="I7" s="26">
        <f>IFERROR('月度数据'!F8/'月度数据'!E8,0)</f>
        <v/>
      </c>
      <c r="J7" s="26">
        <f>IFERROR('月度数据'!B8/'月度数据'!E8,0)</f>
        <v/>
      </c>
      <c r="K7" s="17">
        <f>'月度数据'!F8*'目标与假设'!$B$6-'月度数据'!B8</f>
        <v/>
      </c>
      <c r="L7" s="18">
        <f>IFERROR('月度数据'!J8/'月度数据'!F8,0)</f>
        <v/>
      </c>
      <c r="M7" s="18">
        <f>'目标与假设'!$B$8</f>
        <v/>
      </c>
      <c r="N7" s="18">
        <f>'目标与假设'!$B$7</f>
        <v/>
      </c>
      <c r="O7" s="18">
        <f>'目标与假设'!$B$9</f>
        <v/>
      </c>
      <c r="P7" s="19">
        <f>IF('月度数据'!F8=0,"-",IF(E7&lt;='目标与假设'!$B$8,"达标",IF(E7&lt;='目标与假设'!$B$7,"保本","亏损")))</f>
        <v/>
      </c>
      <c r="Q7" s="19">
        <f>IF('月度数据'!G8=0,"-",IF(G7&lt;='目标与假设'!$B$9,"达标","偏高"))</f>
        <v/>
      </c>
      <c r="R7" s="18">
        <f>IFERROR('月度数据'!B8/'月度数据'!B7-1,0)</f>
        <v/>
      </c>
    </row>
    <row r="8">
      <c r="A8" s="50">
        <f>'月度数据'!A9</f>
        <v/>
      </c>
      <c r="B8" s="29">
        <f>IFERROR('月度数据'!D9/'月度数据'!C9,0)</f>
        <v/>
      </c>
      <c r="C8" s="26">
        <f>IFERROR('月度数据'!B9/'月度数据'!D9,0)</f>
        <v/>
      </c>
      <c r="D8" s="18">
        <f>IFERROR('月度数据'!E9/'月度数据'!D9,0)</f>
        <v/>
      </c>
      <c r="E8" s="18">
        <f>IFERROR('月度数据'!B9/'月度数据'!F9,0)</f>
        <v/>
      </c>
      <c r="F8" s="51">
        <f>IFERROR('月度数据'!F9/'月度数据'!B9,0)</f>
        <v/>
      </c>
      <c r="G8" s="18">
        <f>IFERROR('月度数据'!B9/'月度数据'!G9,0)</f>
        <v/>
      </c>
      <c r="H8" s="18">
        <f>IFERROR('月度数据'!F9/'月度数据'!G9,0)</f>
        <v/>
      </c>
      <c r="I8" s="26">
        <f>IFERROR('月度数据'!F9/'月度数据'!E9,0)</f>
        <v/>
      </c>
      <c r="J8" s="26">
        <f>IFERROR('月度数据'!B9/'月度数据'!E9,0)</f>
        <v/>
      </c>
      <c r="K8" s="17">
        <f>'月度数据'!F9*'目标与假设'!$B$6-'月度数据'!B9</f>
        <v/>
      </c>
      <c r="L8" s="18">
        <f>IFERROR('月度数据'!J9/'月度数据'!F9,0)</f>
        <v/>
      </c>
      <c r="M8" s="18">
        <f>'目标与假设'!$B$8</f>
        <v/>
      </c>
      <c r="N8" s="18">
        <f>'目标与假设'!$B$7</f>
        <v/>
      </c>
      <c r="O8" s="18">
        <f>'目标与假设'!$B$9</f>
        <v/>
      </c>
      <c r="P8" s="19">
        <f>IF('月度数据'!F9=0,"-",IF(E8&lt;='目标与假设'!$B$8,"达标",IF(E8&lt;='目标与假设'!$B$7,"保本","亏损")))</f>
        <v/>
      </c>
      <c r="Q8" s="19">
        <f>IF('月度数据'!G9=0,"-",IF(G8&lt;='目标与假设'!$B$9,"达标","偏高"))</f>
        <v/>
      </c>
      <c r="R8" s="18">
        <f>IFERROR('月度数据'!B9/'月度数据'!B8-1,0)</f>
        <v/>
      </c>
    </row>
    <row r="9">
      <c r="A9" s="50">
        <f>'月度数据'!A10</f>
        <v/>
      </c>
      <c r="B9" s="29">
        <f>IFERROR('月度数据'!D10/'月度数据'!C10,0)</f>
        <v/>
      </c>
      <c r="C9" s="26">
        <f>IFERROR('月度数据'!B10/'月度数据'!D10,0)</f>
        <v/>
      </c>
      <c r="D9" s="18">
        <f>IFERROR('月度数据'!E10/'月度数据'!D10,0)</f>
        <v/>
      </c>
      <c r="E9" s="18">
        <f>IFERROR('月度数据'!B10/'月度数据'!F10,0)</f>
        <v/>
      </c>
      <c r="F9" s="51">
        <f>IFERROR('月度数据'!F10/'月度数据'!B10,0)</f>
        <v/>
      </c>
      <c r="G9" s="18">
        <f>IFERROR('月度数据'!B10/'月度数据'!G10,0)</f>
        <v/>
      </c>
      <c r="H9" s="18">
        <f>IFERROR('月度数据'!F10/'月度数据'!G10,0)</f>
        <v/>
      </c>
      <c r="I9" s="26">
        <f>IFERROR('月度数据'!F10/'月度数据'!E10,0)</f>
        <v/>
      </c>
      <c r="J9" s="26">
        <f>IFERROR('月度数据'!B10/'月度数据'!E10,0)</f>
        <v/>
      </c>
      <c r="K9" s="17">
        <f>'月度数据'!F10*'目标与假设'!$B$6-'月度数据'!B10</f>
        <v/>
      </c>
      <c r="L9" s="18">
        <f>IFERROR('月度数据'!J10/'月度数据'!F10,0)</f>
        <v/>
      </c>
      <c r="M9" s="18">
        <f>'目标与假设'!$B$8</f>
        <v/>
      </c>
      <c r="N9" s="18">
        <f>'目标与假设'!$B$7</f>
        <v/>
      </c>
      <c r="O9" s="18">
        <f>'目标与假设'!$B$9</f>
        <v/>
      </c>
      <c r="P9" s="19">
        <f>IF('月度数据'!F10=0,"-",IF(E9&lt;='目标与假设'!$B$8,"达标",IF(E9&lt;='目标与假设'!$B$7,"保本","亏损")))</f>
        <v/>
      </c>
      <c r="Q9" s="19">
        <f>IF('月度数据'!G10=0,"-",IF(G9&lt;='目标与假设'!$B$9,"达标","偏高"))</f>
        <v/>
      </c>
      <c r="R9" s="18">
        <f>IFERROR('月度数据'!B10/'月度数据'!B9-1,0)</f>
        <v/>
      </c>
    </row>
    <row r="10">
      <c r="A10" s="50">
        <f>'月度数据'!A11</f>
        <v/>
      </c>
      <c r="B10" s="29">
        <f>IFERROR('月度数据'!D11/'月度数据'!C11,0)</f>
        <v/>
      </c>
      <c r="C10" s="26">
        <f>IFERROR('月度数据'!B11/'月度数据'!D11,0)</f>
        <v/>
      </c>
      <c r="D10" s="18">
        <f>IFERROR('月度数据'!E11/'月度数据'!D11,0)</f>
        <v/>
      </c>
      <c r="E10" s="18">
        <f>IFERROR('月度数据'!B11/'月度数据'!F11,0)</f>
        <v/>
      </c>
      <c r="F10" s="51">
        <f>IFERROR('月度数据'!F11/'月度数据'!B11,0)</f>
        <v/>
      </c>
      <c r="G10" s="18">
        <f>IFERROR('月度数据'!B11/'月度数据'!G11,0)</f>
        <v/>
      </c>
      <c r="H10" s="18">
        <f>IFERROR('月度数据'!F11/'月度数据'!G11,0)</f>
        <v/>
      </c>
      <c r="I10" s="26">
        <f>IFERROR('月度数据'!F11/'月度数据'!E11,0)</f>
        <v/>
      </c>
      <c r="J10" s="26">
        <f>IFERROR('月度数据'!B11/'月度数据'!E11,0)</f>
        <v/>
      </c>
      <c r="K10" s="17">
        <f>'月度数据'!F11*'目标与假设'!$B$6-'月度数据'!B11</f>
        <v/>
      </c>
      <c r="L10" s="18">
        <f>IFERROR('月度数据'!J11/'月度数据'!F11,0)</f>
        <v/>
      </c>
      <c r="M10" s="18">
        <f>'目标与假设'!$B$8</f>
        <v/>
      </c>
      <c r="N10" s="18">
        <f>'目标与假设'!$B$7</f>
        <v/>
      </c>
      <c r="O10" s="18">
        <f>'目标与假设'!$B$9</f>
        <v/>
      </c>
      <c r="P10" s="19">
        <f>IF('月度数据'!F11=0,"-",IF(E10&lt;='目标与假设'!$B$8,"达标",IF(E10&lt;='目标与假设'!$B$7,"保本","亏损")))</f>
        <v/>
      </c>
      <c r="Q10" s="19">
        <f>IF('月度数据'!G11=0,"-",IF(G10&lt;='目标与假设'!$B$9,"达标","偏高"))</f>
        <v/>
      </c>
      <c r="R10" s="18">
        <f>IFERROR('月度数据'!B11/'月度数据'!B10-1,0)</f>
        <v/>
      </c>
    </row>
    <row r="11">
      <c r="A11" s="50">
        <f>'月度数据'!A12</f>
        <v/>
      </c>
      <c r="B11" s="29">
        <f>IFERROR('月度数据'!D12/'月度数据'!C12,0)</f>
        <v/>
      </c>
      <c r="C11" s="26">
        <f>IFERROR('月度数据'!B12/'月度数据'!D12,0)</f>
        <v/>
      </c>
      <c r="D11" s="18">
        <f>IFERROR('月度数据'!E12/'月度数据'!D12,0)</f>
        <v/>
      </c>
      <c r="E11" s="18">
        <f>IFERROR('月度数据'!B12/'月度数据'!F12,0)</f>
        <v/>
      </c>
      <c r="F11" s="51">
        <f>IFERROR('月度数据'!F12/'月度数据'!B12,0)</f>
        <v/>
      </c>
      <c r="G11" s="18">
        <f>IFERROR('月度数据'!B12/'月度数据'!G12,0)</f>
        <v/>
      </c>
      <c r="H11" s="18">
        <f>IFERROR('月度数据'!F12/'月度数据'!G12,0)</f>
        <v/>
      </c>
      <c r="I11" s="26">
        <f>IFERROR('月度数据'!F12/'月度数据'!E12,0)</f>
        <v/>
      </c>
      <c r="J11" s="26">
        <f>IFERROR('月度数据'!B12/'月度数据'!E12,0)</f>
        <v/>
      </c>
      <c r="K11" s="17">
        <f>'月度数据'!F12*'目标与假设'!$B$6-'月度数据'!B12</f>
        <v/>
      </c>
      <c r="L11" s="18">
        <f>IFERROR('月度数据'!J12/'月度数据'!F12,0)</f>
        <v/>
      </c>
      <c r="M11" s="18">
        <f>'目标与假设'!$B$8</f>
        <v/>
      </c>
      <c r="N11" s="18">
        <f>'目标与假设'!$B$7</f>
        <v/>
      </c>
      <c r="O11" s="18">
        <f>'目标与假设'!$B$9</f>
        <v/>
      </c>
      <c r="P11" s="19">
        <f>IF('月度数据'!F12=0,"-",IF(E11&lt;='目标与假设'!$B$8,"达标",IF(E11&lt;='目标与假设'!$B$7,"保本","亏损")))</f>
        <v/>
      </c>
      <c r="Q11" s="19">
        <f>IF('月度数据'!G12=0,"-",IF(G11&lt;='目标与假设'!$B$9,"达标","偏高"))</f>
        <v/>
      </c>
      <c r="R11" s="18">
        <f>IFERROR('月度数据'!B12/'月度数据'!B11-1,0)</f>
        <v/>
      </c>
    </row>
    <row r="12">
      <c r="A12" s="50">
        <f>'月度数据'!A13</f>
        <v/>
      </c>
      <c r="B12" s="29">
        <f>IFERROR('月度数据'!D13/'月度数据'!C13,0)</f>
        <v/>
      </c>
      <c r="C12" s="26">
        <f>IFERROR('月度数据'!B13/'月度数据'!D13,0)</f>
        <v/>
      </c>
      <c r="D12" s="18">
        <f>IFERROR('月度数据'!E13/'月度数据'!D13,0)</f>
        <v/>
      </c>
      <c r="E12" s="18">
        <f>IFERROR('月度数据'!B13/'月度数据'!F13,0)</f>
        <v/>
      </c>
      <c r="F12" s="51">
        <f>IFERROR('月度数据'!F13/'月度数据'!B13,0)</f>
        <v/>
      </c>
      <c r="G12" s="18">
        <f>IFERROR('月度数据'!B13/'月度数据'!G13,0)</f>
        <v/>
      </c>
      <c r="H12" s="18">
        <f>IFERROR('月度数据'!F13/'月度数据'!G13,0)</f>
        <v/>
      </c>
      <c r="I12" s="26">
        <f>IFERROR('月度数据'!F13/'月度数据'!E13,0)</f>
        <v/>
      </c>
      <c r="J12" s="26">
        <f>IFERROR('月度数据'!B13/'月度数据'!E13,0)</f>
        <v/>
      </c>
      <c r="K12" s="17">
        <f>'月度数据'!F13*'目标与假设'!$B$6-'月度数据'!B13</f>
        <v/>
      </c>
      <c r="L12" s="18">
        <f>IFERROR('月度数据'!J13/'月度数据'!F13,0)</f>
        <v/>
      </c>
      <c r="M12" s="18">
        <f>'目标与假设'!$B$8</f>
        <v/>
      </c>
      <c r="N12" s="18">
        <f>'目标与假设'!$B$7</f>
        <v/>
      </c>
      <c r="O12" s="18">
        <f>'目标与假设'!$B$9</f>
        <v/>
      </c>
      <c r="P12" s="19">
        <f>IF('月度数据'!F13=0,"-",IF(E12&lt;='目标与假设'!$B$8,"达标",IF(E12&lt;='目标与假设'!$B$7,"保本","亏损")))</f>
        <v/>
      </c>
      <c r="Q12" s="19">
        <f>IF('月度数据'!G13=0,"-",IF(G12&lt;='目标与假设'!$B$9,"达标","偏高"))</f>
        <v/>
      </c>
      <c r="R12" s="18">
        <f>IFERROR('月度数据'!B13/'月度数据'!B12-1,0)</f>
        <v/>
      </c>
    </row>
    <row r="13">
      <c r="A13" s="50">
        <f>'月度数据'!A14</f>
        <v/>
      </c>
      <c r="B13" s="29">
        <f>IFERROR('月度数据'!D14/'月度数据'!C14,0)</f>
        <v/>
      </c>
      <c r="C13" s="26">
        <f>IFERROR('月度数据'!B14/'月度数据'!D14,0)</f>
        <v/>
      </c>
      <c r="D13" s="18">
        <f>IFERROR('月度数据'!E14/'月度数据'!D14,0)</f>
        <v/>
      </c>
      <c r="E13" s="18">
        <f>IFERROR('月度数据'!B14/'月度数据'!F14,0)</f>
        <v/>
      </c>
      <c r="F13" s="51">
        <f>IFERROR('月度数据'!F14/'月度数据'!B14,0)</f>
        <v/>
      </c>
      <c r="G13" s="18">
        <f>IFERROR('月度数据'!B14/'月度数据'!G14,0)</f>
        <v/>
      </c>
      <c r="H13" s="18">
        <f>IFERROR('月度数据'!F14/'月度数据'!G14,0)</f>
        <v/>
      </c>
      <c r="I13" s="26">
        <f>IFERROR('月度数据'!F14/'月度数据'!E14,0)</f>
        <v/>
      </c>
      <c r="J13" s="26">
        <f>IFERROR('月度数据'!B14/'月度数据'!E14,0)</f>
        <v/>
      </c>
      <c r="K13" s="17">
        <f>'月度数据'!F14*'目标与假设'!$B$6-'月度数据'!B14</f>
        <v/>
      </c>
      <c r="L13" s="18">
        <f>IFERROR('月度数据'!J14/'月度数据'!F14,0)</f>
        <v/>
      </c>
      <c r="M13" s="18">
        <f>'目标与假设'!$B$8</f>
        <v/>
      </c>
      <c r="N13" s="18">
        <f>'目标与假设'!$B$7</f>
        <v/>
      </c>
      <c r="O13" s="18">
        <f>'目标与假设'!$B$9</f>
        <v/>
      </c>
      <c r="P13" s="19">
        <f>IF('月度数据'!F14=0,"-",IF(E13&lt;='目标与假设'!$B$8,"达标",IF(E13&lt;='目标与假设'!$B$7,"保本","亏损")))</f>
        <v/>
      </c>
      <c r="Q13" s="19">
        <f>IF('月度数据'!G14=0,"-",IF(G13&lt;='目标与假设'!$B$9,"达标","偏高"))</f>
        <v/>
      </c>
      <c r="R13" s="18">
        <f>IFERROR('月度数据'!B14/'月度数据'!B13-1,0)</f>
        <v/>
      </c>
    </row>
    <row r="14">
      <c r="A14" s="50">
        <f>'月度数据'!A15</f>
        <v/>
      </c>
      <c r="B14" s="29">
        <f>IFERROR('月度数据'!D15/'月度数据'!C15,0)</f>
        <v/>
      </c>
      <c r="C14" s="26">
        <f>IFERROR('月度数据'!B15/'月度数据'!D15,0)</f>
        <v/>
      </c>
      <c r="D14" s="18">
        <f>IFERROR('月度数据'!E15/'月度数据'!D15,0)</f>
        <v/>
      </c>
      <c r="E14" s="18">
        <f>IFERROR('月度数据'!B15/'月度数据'!F15,0)</f>
        <v/>
      </c>
      <c r="F14" s="51">
        <f>IFERROR('月度数据'!F15/'月度数据'!B15,0)</f>
        <v/>
      </c>
      <c r="G14" s="18">
        <f>IFERROR('月度数据'!B15/'月度数据'!G15,0)</f>
        <v/>
      </c>
      <c r="H14" s="18">
        <f>IFERROR('月度数据'!F15/'月度数据'!G15,0)</f>
        <v/>
      </c>
      <c r="I14" s="26">
        <f>IFERROR('月度数据'!F15/'月度数据'!E15,0)</f>
        <v/>
      </c>
      <c r="J14" s="26">
        <f>IFERROR('月度数据'!B15/'月度数据'!E15,0)</f>
        <v/>
      </c>
      <c r="K14" s="17">
        <f>'月度数据'!F15*'目标与假设'!$B$6-'月度数据'!B15</f>
        <v/>
      </c>
      <c r="L14" s="18">
        <f>IFERROR('月度数据'!J15/'月度数据'!F15,0)</f>
        <v/>
      </c>
      <c r="M14" s="18">
        <f>'目标与假设'!$B$8</f>
        <v/>
      </c>
      <c r="N14" s="18">
        <f>'目标与假设'!$B$7</f>
        <v/>
      </c>
      <c r="O14" s="18">
        <f>'目标与假设'!$B$9</f>
        <v/>
      </c>
      <c r="P14" s="19">
        <f>IF('月度数据'!F15=0,"-",IF(E14&lt;='目标与假设'!$B$8,"达标",IF(E14&lt;='目标与假设'!$B$7,"保本","亏损")))</f>
        <v/>
      </c>
      <c r="Q14" s="19">
        <f>IF('月度数据'!G15=0,"-",IF(G14&lt;='目标与假设'!$B$9,"达标","偏高"))</f>
        <v/>
      </c>
      <c r="R14" s="18">
        <f>IFERROR('月度数据'!B15/'月度数据'!B14-1,0)</f>
        <v/>
      </c>
    </row>
    <row r="15">
      <c r="A15" s="50">
        <f>'月度数据'!A16</f>
        <v/>
      </c>
      <c r="B15" s="29">
        <f>IFERROR('月度数据'!D16/'月度数据'!C16,0)</f>
        <v/>
      </c>
      <c r="C15" s="26">
        <f>IFERROR('月度数据'!B16/'月度数据'!D16,0)</f>
        <v/>
      </c>
      <c r="D15" s="18">
        <f>IFERROR('月度数据'!E16/'月度数据'!D16,0)</f>
        <v/>
      </c>
      <c r="E15" s="18">
        <f>IFERROR('月度数据'!B16/'月度数据'!F16,0)</f>
        <v/>
      </c>
      <c r="F15" s="51">
        <f>IFERROR('月度数据'!F16/'月度数据'!B16,0)</f>
        <v/>
      </c>
      <c r="G15" s="18">
        <f>IFERROR('月度数据'!B16/'月度数据'!G16,0)</f>
        <v/>
      </c>
      <c r="H15" s="18">
        <f>IFERROR('月度数据'!F16/'月度数据'!G16,0)</f>
        <v/>
      </c>
      <c r="I15" s="26">
        <f>IFERROR('月度数据'!F16/'月度数据'!E16,0)</f>
        <v/>
      </c>
      <c r="J15" s="26">
        <f>IFERROR('月度数据'!B16/'月度数据'!E16,0)</f>
        <v/>
      </c>
      <c r="K15" s="17">
        <f>'月度数据'!F16*'目标与假设'!$B$6-'月度数据'!B16</f>
        <v/>
      </c>
      <c r="L15" s="18">
        <f>IFERROR('月度数据'!J16/'月度数据'!F16,0)</f>
        <v/>
      </c>
      <c r="M15" s="18">
        <f>'目标与假设'!$B$8</f>
        <v/>
      </c>
      <c r="N15" s="18">
        <f>'目标与假设'!$B$7</f>
        <v/>
      </c>
      <c r="O15" s="18">
        <f>'目标与假设'!$B$9</f>
        <v/>
      </c>
      <c r="P15" s="19">
        <f>IF('月度数据'!F16=0,"-",IF(E15&lt;='目标与假设'!$B$8,"达标",IF(E15&lt;='目标与假设'!$B$7,"保本","亏损")))</f>
        <v/>
      </c>
      <c r="Q15" s="19">
        <f>IF('月度数据'!G16=0,"-",IF(G15&lt;='目标与假设'!$B$9,"达标","偏高"))</f>
        <v/>
      </c>
      <c r="R15" s="18">
        <f>IFERROR('月度数据'!B16/'月度数据'!B15-1,0)</f>
        <v/>
      </c>
    </row>
    <row r="16">
      <c r="A16" s="50">
        <f>'月度数据'!A17</f>
        <v/>
      </c>
      <c r="B16" s="29">
        <f>IFERROR('月度数据'!D17/'月度数据'!C17,0)</f>
        <v/>
      </c>
      <c r="C16" s="26">
        <f>IFERROR('月度数据'!B17/'月度数据'!D17,0)</f>
        <v/>
      </c>
      <c r="D16" s="18">
        <f>IFERROR('月度数据'!E17/'月度数据'!D17,0)</f>
        <v/>
      </c>
      <c r="E16" s="18">
        <f>IFERROR('月度数据'!B17/'月度数据'!F17,0)</f>
        <v/>
      </c>
      <c r="F16" s="51">
        <f>IFERROR('月度数据'!F17/'月度数据'!B17,0)</f>
        <v/>
      </c>
      <c r="G16" s="18">
        <f>IFERROR('月度数据'!B17/'月度数据'!G17,0)</f>
        <v/>
      </c>
      <c r="H16" s="18">
        <f>IFERROR('月度数据'!F17/'月度数据'!G17,0)</f>
        <v/>
      </c>
      <c r="I16" s="26">
        <f>IFERROR('月度数据'!F17/'月度数据'!E17,0)</f>
        <v/>
      </c>
      <c r="J16" s="26">
        <f>IFERROR('月度数据'!B17/'月度数据'!E17,0)</f>
        <v/>
      </c>
      <c r="K16" s="17">
        <f>'月度数据'!F17*'目标与假设'!$B$6-'月度数据'!B17</f>
        <v/>
      </c>
      <c r="L16" s="18">
        <f>IFERROR('月度数据'!J17/'月度数据'!F17,0)</f>
        <v/>
      </c>
      <c r="M16" s="18">
        <f>'目标与假设'!$B$8</f>
        <v/>
      </c>
      <c r="N16" s="18">
        <f>'目标与假设'!$B$7</f>
        <v/>
      </c>
      <c r="O16" s="18">
        <f>'目标与假设'!$B$9</f>
        <v/>
      </c>
      <c r="P16" s="19">
        <f>IF('月度数据'!F17=0,"-",IF(E16&lt;='目标与假设'!$B$8,"达标",IF(E16&lt;='目标与假设'!$B$7,"保本","亏损")))</f>
        <v/>
      </c>
      <c r="Q16" s="19">
        <f>IF('月度数据'!G17=0,"-",IF(G16&lt;='目标与假设'!$B$9,"达标","偏高"))</f>
        <v/>
      </c>
      <c r="R16" s="18">
        <f>IFERROR('月度数据'!B17/'月度数据'!B16-1,0)</f>
        <v/>
      </c>
    </row>
    <row r="17">
      <c r="A17" s="40" t="inlineStr">
        <is>
          <t>全年</t>
        </is>
      </c>
      <c r="B17" s="52">
        <f>IFERROR('月度数据'!D18/'月度数据'!C18,0)</f>
        <v/>
      </c>
      <c r="C17" s="53">
        <f>IFERROR('月度数据'!B18/'月度数据'!D18,0)</f>
        <v/>
      </c>
      <c r="D17" s="48">
        <f>IFERROR('月度数据'!E18/'月度数据'!D18,0)</f>
        <v/>
      </c>
      <c r="E17" s="48">
        <f>IFERROR('月度数据'!B18/'月度数据'!F18,0)</f>
        <v/>
      </c>
      <c r="F17" s="54">
        <f>IFERROR('月度数据'!F18/'月度数据'!B18,0)</f>
        <v/>
      </c>
      <c r="G17" s="48">
        <f>IFERROR('月度数据'!B18/'月度数据'!G18,0)</f>
        <v/>
      </c>
      <c r="H17" s="48">
        <f>IFERROR('月度数据'!F18/'月度数据'!G18,0)</f>
        <v/>
      </c>
      <c r="I17" s="53">
        <f>IFERROR('月度数据'!F18/'月度数据'!E18,0)</f>
        <v/>
      </c>
      <c r="J17" s="53">
        <f>IFERROR('月度数据'!B18/'月度数据'!E18,0)</f>
        <v/>
      </c>
      <c r="K17" s="46">
        <f>'月度数据'!F18*'目标与假设'!$B$6-'月度数据'!B18</f>
        <v/>
      </c>
      <c r="L17" s="48">
        <f>IFERROR('月度数据'!J18/'月度数据'!F18,0)</f>
        <v/>
      </c>
      <c r="M17" s="48">
        <f>'目标与假设'!$B$8</f>
        <v/>
      </c>
      <c r="N17" s="48">
        <f>'目标与假设'!$B$7</f>
        <v/>
      </c>
      <c r="O17" s="48">
        <f>'目标与假设'!$B$9</f>
        <v/>
      </c>
      <c r="P17" s="40" t="inlineStr"/>
      <c r="Q17" s="40" t="inlineStr"/>
      <c r="R17" s="48" t="inlineStr"/>
    </row>
    <row r="19">
      <c r="A19" s="24" t="inlineStr">
        <is>
          <t>说明</t>
        </is>
      </c>
    </row>
    <row r="20">
      <c r="A20" s="49" t="inlineStr">
        <is>
          <t>· 广告订单毛利 = 广告销售额 × 广告前毛利率 − 广告花费，近似看广告订单本身赚不赚钱，未计入广告带动的自然订单。</t>
        </is>
      </c>
    </row>
    <row r="21">
      <c r="A21" s="49" t="inlineStr">
        <is>
          <t>· ACOS 状态：≤ 目标为「达标」；介于目标和盈亏平衡之间为「保本」；高于盈亏平衡为「亏损」。</t>
        </is>
      </c>
    </row>
    <row r="22">
      <c r="A22" s="49" t="inlineStr">
        <is>
          <t>· TACOS 状态：≤ 目标 TACOS 为「达标」，否则「偏高」。</t>
        </is>
      </c>
    </row>
  </sheetData>
  <conditionalFormatting sqref="P5:P16">
    <cfRule type="expression" priority="1" dxfId="0">
      <formula>OR(LEFT(P5,2)="达标")</formula>
    </cfRule>
    <cfRule type="expression" priority="2" dxfId="1">
      <formula>OR(LEFT(P5,2)="亏损",LEFT(P5,2)="偏高",LEFT(P5,2)="偏低")</formula>
    </cfRule>
    <cfRule type="expression" priority="3" dxfId="2">
      <formula>OR(LEFT(P5,2)="保本")</formula>
    </cfRule>
  </conditionalFormatting>
  <conditionalFormatting sqref="Q5:Q16">
    <cfRule type="expression" priority="4" dxfId="0">
      <formula>OR(LEFT(Q5,2)="达标")</formula>
    </cfRule>
    <cfRule type="expression" priority="5" dxfId="1">
      <formula>OR(LEFT(Q5,2)="亏损",LEFT(Q5,2)="偏高",LEFT(Q5,2)="偏低")</formula>
    </cfRule>
    <cfRule type="expression" priority="6" dxfId="2">
      <formula>OR(LEFT(Q5,2)="保本")</formula>
    </cfRule>
  </conditionalFormatting>
  <conditionalFormatting sqref="K5:K17">
    <cfRule type="cellIs" priority="7" operator="lessThan" dxfId="3">
      <formula>0</formula>
    </cfRule>
  </conditionalFormatting>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P1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1" customWidth="1" min="3" max="3"/>
    <col width="12" customWidth="1" min="4" max="4"/>
    <col width="11" customWidth="1" min="5" max="5"/>
    <col width="9" customWidth="1" min="6" max="6"/>
    <col width="12" customWidth="1" min="7" max="7"/>
    <col width="9" customWidth="1" min="8" max="8"/>
    <col width="9" customWidth="1" min="9" max="9"/>
    <col width="9" customWidth="1" min="10" max="10"/>
    <col width="10" customWidth="1" min="11" max="11"/>
    <col width="9" customWidth="1" min="12" max="12"/>
    <col width="9" customWidth="1" min="13" max="13"/>
    <col width="10" customWidth="1" min="14" max="14"/>
    <col width="10" customWidth="1" min="15" max="15"/>
    <col width="15" customWidth="1" min="16" max="16"/>
  </cols>
  <sheetData>
    <row r="1" ht="28" customHeight="1">
      <c r="A1" s="1" t="inlineStr">
        <is>
          <t>广告活动对比</t>
        </is>
      </c>
    </row>
    <row r="2">
      <c r="A2" s="2" t="inlineStr">
        <is>
          <t>填各广告活动（或广告类型）同一时间段的数据（示例为 12 月）。黄色为输入，白色自动计算。</t>
        </is>
      </c>
    </row>
    <row r="4" ht="30" customHeight="1">
      <c r="A4" s="13" t="inlineStr">
        <is>
          <t>名称</t>
        </is>
      </c>
      <c r="B4" s="13" t="inlineStr">
        <is>
          <t>广告类型</t>
        </is>
      </c>
      <c r="C4" s="13" t="inlineStr">
        <is>
          <t>费用</t>
        </is>
      </c>
      <c r="D4" s="13" t="inlineStr">
        <is>
          <t>展示次数</t>
        </is>
      </c>
      <c r="E4" s="13" t="inlineStr">
        <is>
          <t>点击次数</t>
        </is>
      </c>
      <c r="F4" s="13" t="inlineStr">
        <is>
          <t>订单数</t>
        </is>
      </c>
      <c r="G4" s="13" t="inlineStr">
        <is>
          <t>广告销售额</t>
        </is>
      </c>
      <c r="H4" s="13" t="inlineStr">
        <is>
          <t>点击率</t>
        </is>
      </c>
      <c r="I4" s="13" t="inlineStr">
        <is>
          <t>CPC</t>
        </is>
      </c>
      <c r="J4" s="13" t="inlineStr">
        <is>
          <t>转化率</t>
        </is>
      </c>
      <c r="K4" s="13" t="inlineStr">
        <is>
          <t>CPA</t>
        </is>
      </c>
      <c r="L4" s="13" t="inlineStr">
        <is>
          <t>ACOS</t>
        </is>
      </c>
      <c r="M4" s="13" t="inlineStr">
        <is>
          <t>ROAS</t>
        </is>
      </c>
      <c r="N4" s="13" t="inlineStr">
        <is>
          <t>花费占比</t>
        </is>
      </c>
      <c r="O4" s="13" t="inlineStr">
        <is>
          <t>价值占比</t>
        </is>
      </c>
      <c r="P4" s="13" t="inlineStr">
        <is>
          <t>判断</t>
        </is>
      </c>
    </row>
    <row r="5">
      <c r="A5" s="55" t="inlineStr">
        <is>
          <t>SP 自动广告</t>
        </is>
      </c>
      <c r="B5" s="55" t="inlineStr">
        <is>
          <t>SP</t>
        </is>
      </c>
      <c r="C5" s="41" t="n">
        <v>1950</v>
      </c>
      <c r="D5" s="42" t="n">
        <v>520000</v>
      </c>
      <c r="E5" s="42" t="n">
        <v>2240</v>
      </c>
      <c r="F5" s="42" t="n">
        <v>232</v>
      </c>
      <c r="G5" s="41" t="n">
        <v>6960</v>
      </c>
      <c r="H5" s="29">
        <f>IFERROR(E5/D5,0)</f>
        <v/>
      </c>
      <c r="I5" s="26">
        <f>IFERROR(C5/E5,0)</f>
        <v/>
      </c>
      <c r="J5" s="29">
        <f>IFERROR(F5/E5,0)</f>
        <v/>
      </c>
      <c r="K5" s="26">
        <f>IFERROR(C5/F5,0)</f>
        <v/>
      </c>
      <c r="L5" s="18">
        <f>IFERROR(C5/G5,0)</f>
        <v/>
      </c>
      <c r="M5" s="51">
        <f>IFERROR(G5/C5,0)</f>
        <v/>
      </c>
      <c r="N5" s="18">
        <f>IFERROR(C5/SUM($C$5:$C$9),0)</f>
        <v/>
      </c>
      <c r="O5" s="18">
        <f>IFERROR(G5/SUM($G$5:$G$9),0)</f>
        <v/>
      </c>
      <c r="P5" s="19">
        <f>IF(C5=0,"-",IF(L5&gt;'目标与假设'!$B$7,"亏损：先排查",IF(L5&gt;'目标与假设'!$B$8,"保本：可优化","达标：可加量")))</f>
        <v/>
      </c>
    </row>
    <row r="6">
      <c r="A6" s="55" t="inlineStr">
        <is>
          <t>SP 手动 · 精准匹配</t>
        </is>
      </c>
      <c r="B6" s="55" t="inlineStr">
        <is>
          <t>SP</t>
        </is>
      </c>
      <c r="C6" s="41" t="n">
        <v>2300</v>
      </c>
      <c r="D6" s="42" t="n">
        <v>360000</v>
      </c>
      <c r="E6" s="42" t="n">
        <v>2050</v>
      </c>
      <c r="F6" s="42" t="n">
        <v>255</v>
      </c>
      <c r="G6" s="41" t="n">
        <v>12780</v>
      </c>
      <c r="H6" s="29">
        <f>IFERROR(E6/D6,0)</f>
        <v/>
      </c>
      <c r="I6" s="26">
        <f>IFERROR(C6/E6,0)</f>
        <v/>
      </c>
      <c r="J6" s="29">
        <f>IFERROR(F6/E6,0)</f>
        <v/>
      </c>
      <c r="K6" s="26">
        <f>IFERROR(C6/F6,0)</f>
        <v/>
      </c>
      <c r="L6" s="18">
        <f>IFERROR(C6/G6,0)</f>
        <v/>
      </c>
      <c r="M6" s="51">
        <f>IFERROR(G6/C6,0)</f>
        <v/>
      </c>
      <c r="N6" s="18">
        <f>IFERROR(C6/SUM($C$5:$C$9),0)</f>
        <v/>
      </c>
      <c r="O6" s="18">
        <f>IFERROR(G6/SUM($G$5:$G$9),0)</f>
        <v/>
      </c>
      <c r="P6" s="19">
        <f>IF(C6=0,"-",IF(L6&gt;'目标与假设'!$B$7,"亏损：先排查",IF(L6&gt;'目标与假设'!$B$8,"保本：可优化","达标：可加量")))</f>
        <v/>
      </c>
    </row>
    <row r="7">
      <c r="A7" s="55" t="inlineStr">
        <is>
          <t>SP 手动 · 广泛匹配</t>
        </is>
      </c>
      <c r="B7" s="55" t="inlineStr">
        <is>
          <t>SP</t>
        </is>
      </c>
      <c r="C7" s="41" t="n">
        <v>1650</v>
      </c>
      <c r="D7" s="42" t="n">
        <v>470000</v>
      </c>
      <c r="E7" s="42" t="n">
        <v>1680</v>
      </c>
      <c r="F7" s="42" t="n">
        <v>160</v>
      </c>
      <c r="G7" s="41" t="n">
        <v>4850</v>
      </c>
      <c r="H7" s="29">
        <f>IFERROR(E7/D7,0)</f>
        <v/>
      </c>
      <c r="I7" s="26">
        <f>IFERROR(C7/E7,0)</f>
        <v/>
      </c>
      <c r="J7" s="29">
        <f>IFERROR(F7/E7,0)</f>
        <v/>
      </c>
      <c r="K7" s="26">
        <f>IFERROR(C7/F7,0)</f>
        <v/>
      </c>
      <c r="L7" s="18">
        <f>IFERROR(C7/G7,0)</f>
        <v/>
      </c>
      <c r="M7" s="51">
        <f>IFERROR(G7/C7,0)</f>
        <v/>
      </c>
      <c r="N7" s="18">
        <f>IFERROR(C7/SUM($C$5:$C$9),0)</f>
        <v/>
      </c>
      <c r="O7" s="18">
        <f>IFERROR(G7/SUM($G$5:$G$9),0)</f>
        <v/>
      </c>
      <c r="P7" s="19">
        <f>IF(C7=0,"-",IF(L7&gt;'目标与假设'!$B$7,"亏损：先排查",IF(L7&gt;'目标与假设'!$B$8,"保本：可优化","达标：可加量")))</f>
        <v/>
      </c>
    </row>
    <row r="8">
      <c r="A8" s="55" t="inlineStr">
        <is>
          <t>SB 品牌推广</t>
        </is>
      </c>
      <c r="B8" s="55" t="inlineStr">
        <is>
          <t>SB</t>
        </is>
      </c>
      <c r="C8" s="41" t="n">
        <v>1000</v>
      </c>
      <c r="D8" s="42" t="n">
        <v>300000</v>
      </c>
      <c r="E8" s="42" t="n">
        <v>760</v>
      </c>
      <c r="F8" s="42" t="n">
        <v>128</v>
      </c>
      <c r="G8" s="41" t="n">
        <v>3850</v>
      </c>
      <c r="H8" s="29">
        <f>IFERROR(E8/D8,0)</f>
        <v/>
      </c>
      <c r="I8" s="26">
        <f>IFERROR(C8/E8,0)</f>
        <v/>
      </c>
      <c r="J8" s="29">
        <f>IFERROR(F8/E8,0)</f>
        <v/>
      </c>
      <c r="K8" s="26">
        <f>IFERROR(C8/F8,0)</f>
        <v/>
      </c>
      <c r="L8" s="18">
        <f>IFERROR(C8/G8,0)</f>
        <v/>
      </c>
      <c r="M8" s="51">
        <f>IFERROR(G8/C8,0)</f>
        <v/>
      </c>
      <c r="N8" s="18">
        <f>IFERROR(C8/SUM($C$5:$C$9),0)</f>
        <v/>
      </c>
      <c r="O8" s="18">
        <f>IFERROR(G8/SUM($G$5:$G$9),0)</f>
        <v/>
      </c>
      <c r="P8" s="19">
        <f>IF(C8=0,"-",IF(L8&gt;'目标与假设'!$B$7,"亏损：先排查",IF(L8&gt;'目标与假设'!$B$8,"保本：可优化","达标：可加量")))</f>
        <v/>
      </c>
    </row>
    <row r="9">
      <c r="A9" s="55" t="inlineStr">
        <is>
          <t>SD 展示推广 · 再营销</t>
        </is>
      </c>
      <c r="B9" s="55" t="inlineStr">
        <is>
          <t>SD</t>
        </is>
      </c>
      <c r="C9" s="41" t="n">
        <v>800</v>
      </c>
      <c r="D9" s="42" t="n">
        <v>900000</v>
      </c>
      <c r="E9" s="42" t="n">
        <v>620</v>
      </c>
      <c r="F9" s="42" t="n">
        <v>70</v>
      </c>
      <c r="G9" s="41" t="n">
        <v>2100</v>
      </c>
      <c r="H9" s="29">
        <f>IFERROR(E9/D9,0)</f>
        <v/>
      </c>
      <c r="I9" s="26">
        <f>IFERROR(C9/E9,0)</f>
        <v/>
      </c>
      <c r="J9" s="29">
        <f>IFERROR(F9/E9,0)</f>
        <v/>
      </c>
      <c r="K9" s="26">
        <f>IFERROR(C9/F9,0)</f>
        <v/>
      </c>
      <c r="L9" s="18">
        <f>IFERROR(C9/G9,0)</f>
        <v/>
      </c>
      <c r="M9" s="51">
        <f>IFERROR(G9/C9,0)</f>
        <v/>
      </c>
      <c r="N9" s="18">
        <f>IFERROR(C9/SUM($C$5:$C$9),0)</f>
        <v/>
      </c>
      <c r="O9" s="18">
        <f>IFERROR(G9/SUM($G$5:$G$9),0)</f>
        <v/>
      </c>
      <c r="P9" s="19">
        <f>IF(C9=0,"-",IF(L9&gt;'目标与假设'!$B$7,"亏损：先排查",IF(L9&gt;'目标与假设'!$B$8,"保本：可优化","达标：可加量")))</f>
        <v/>
      </c>
    </row>
    <row r="10">
      <c r="A10" s="56" t="inlineStr">
        <is>
          <t>合计</t>
        </is>
      </c>
      <c r="B10" s="40" t="inlineStr"/>
      <c r="C10" s="46">
        <f>SUM(C5:C9)</f>
        <v/>
      </c>
      <c r="D10" s="47">
        <f>SUM(D5:D9)</f>
        <v/>
      </c>
      <c r="E10" s="47">
        <f>SUM(E5:E9)</f>
        <v/>
      </c>
      <c r="F10" s="47">
        <f>SUM(F5:F9)</f>
        <v/>
      </c>
      <c r="G10" s="46">
        <f>SUM(G5:G9)</f>
        <v/>
      </c>
      <c r="H10" s="52">
        <f>IFERROR(E10/D10,0)</f>
        <v/>
      </c>
      <c r="I10" s="53">
        <f>IFERROR(C10/E10,0)</f>
        <v/>
      </c>
      <c r="J10" s="52">
        <f>IFERROR(F10/E10,0)</f>
        <v/>
      </c>
      <c r="K10" s="53">
        <f>IFERROR(C10/F10,0)</f>
        <v/>
      </c>
      <c r="L10" s="48">
        <f>IFERROR(C10/G10,0)</f>
        <v/>
      </c>
      <c r="M10" s="54">
        <f>IFERROR(G10/C10,0)</f>
        <v/>
      </c>
      <c r="N10" s="57" t="inlineStr"/>
      <c r="O10" s="57" t="inlineStr"/>
      <c r="P10" s="57" t="inlineStr"/>
    </row>
    <row r="12">
      <c r="A12" s="24" t="inlineStr">
        <is>
          <t>怎么看</t>
        </is>
      </c>
    </row>
    <row r="13">
      <c r="A13" s="49" t="inlineStr">
        <is>
          <t>· 「判断」按 ACOS 和「目标与假设」里的目标 ACOS、盈亏平衡 ACOS 自动判断。</t>
        </is>
      </c>
    </row>
    <row r="14">
      <c r="A14" s="49" t="inlineStr">
        <is>
          <t>· 自动广告和广泛匹配主要用来挖词：把出单的搜索词加到精准匹配，把不出单的词否定掉。</t>
        </is>
      </c>
    </row>
    <row r="15">
      <c r="A15" s="49" t="inlineStr">
        <is>
          <t>· 品牌推广（SB）和展示推广（SD）归因窗口是 14 天，和 SP 的 7 天不完全可比。</t>
        </is>
      </c>
    </row>
    <row r="16">
      <c r="A16" s="49" t="inlineStr">
        <is>
          <t>· 可以增删行（在合计行上方插入），合计和占比的公式范围需要一起调整。</t>
        </is>
      </c>
    </row>
  </sheetData>
  <conditionalFormatting sqref="P5:P9">
    <cfRule type="expression" priority="1" dxfId="0">
      <formula>OR(LEFT(P5,2)="达标")</formula>
    </cfRule>
    <cfRule type="expression" priority="2" dxfId="1">
      <formula>OR(LEFT(P5,2)="亏损",LEFT(P5,2)="偏高",LEFT(P5,2)="偏低")</formula>
    </cfRule>
    <cfRule type="expression" priority="3" dxfId="2">
      <formula>OR(LEFT(P5,2)="保本")</formula>
    </cfRule>
  </conditionalFormatting>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I6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34" customWidth="1" min="3" max="3"/>
    <col width="14" customWidth="1" min="4" max="4"/>
    <col width="52" customWidth="1" min="5" max="5"/>
    <col width="40" customWidth="1" min="6" max="6"/>
    <col width="10" customWidth="1" min="7" max="7"/>
    <col width="11" customWidth="1" min="8" max="8"/>
    <col width="54" customWidth="1" min="9" max="9"/>
  </cols>
  <sheetData>
    <row r="1" ht="28" customHeight="1">
      <c r="A1" s="1" t="inlineStr">
        <is>
          <t>亚马逊广告指标清单（56 个）</t>
        </is>
      </c>
    </row>
    <row r="2">
      <c r="A2" s="2" t="inlineStr">
        <is>
          <t>重要程度：核心 = 必须看；建议 = 有条件就看；可选 = 特定广告类型或场景才用。表头可筛选。  核心 12 个 · 建议 16 个 · 可选 28 个。</t>
        </is>
      </c>
    </row>
    <row r="4">
      <c r="A4" s="13" t="inlineStr">
        <is>
          <t>重要程度</t>
        </is>
      </c>
      <c r="B4" s="13" t="inlineStr">
        <is>
          <t>中文指标名</t>
        </is>
      </c>
      <c r="C4" s="13" t="inlineStr">
        <is>
          <t>英文原名</t>
        </is>
      </c>
      <c r="D4" s="13" t="inlineStr">
        <is>
          <t>子板块</t>
        </is>
      </c>
      <c r="E4" s="13" t="inlineStr">
        <is>
          <t>中文说明</t>
        </is>
      </c>
      <c r="F4" s="13" t="inlineStr">
        <is>
          <t>计算公式</t>
        </is>
      </c>
      <c r="G4" s="13" t="inlineStr">
        <is>
          <t>方向</t>
        </is>
      </c>
      <c r="H4" s="13" t="inlineStr">
        <is>
          <t>本模板已包含</t>
        </is>
      </c>
      <c r="I4" s="13" t="inlineStr">
        <is>
          <t>新手提示</t>
        </is>
      </c>
    </row>
    <row r="5" ht="32" customHeight="1">
      <c r="A5" s="58" t="inlineStr">
        <is>
          <t>核心</t>
        </is>
      </c>
      <c r="B5" s="59" t="inlineStr">
        <is>
          <t>亚马逊 ACOS</t>
        </is>
      </c>
      <c r="C5" s="60" t="inlineStr">
        <is>
          <t>Amazon ACOS</t>
        </is>
      </c>
      <c r="D5" s="61" t="inlineStr">
        <is>
          <t>转化</t>
        </is>
      </c>
      <c r="E5" s="62" t="inlineStr">
        <is>
          <t>广告花费占广告带来的直接销售额的百分比。</t>
        </is>
      </c>
      <c r="F5" s="62" t="inlineStr">
        <is>
          <t>总花费 ÷ 总销售额 × 100</t>
        </is>
      </c>
      <c r="G5" s="63" t="inlineStr">
        <is>
          <t>越低越好</t>
        </is>
      </c>
      <c r="H5" s="63" t="inlineStr">
        <is>
          <t>√</t>
        </is>
      </c>
      <c r="I5" s="62" t="inlineStr">
        <is>
          <t>广告花费 ÷ 广告销售额，亚马逊最常用的效率指标，和盈亏平衡 ACOS（广告前毛利率）比。</t>
        </is>
      </c>
    </row>
    <row r="6" ht="32" customHeight="1">
      <c r="A6" s="58" t="inlineStr">
        <is>
          <t>核心</t>
        </is>
      </c>
      <c r="B6" s="59" t="inlineStr">
        <is>
          <t>亚马逊点击量</t>
        </is>
      </c>
      <c r="C6" s="60" t="inlineStr">
        <is>
          <t>Amazon Clicks</t>
        </is>
      </c>
      <c r="D6" s="61" t="inlineStr">
        <is>
          <t>转化</t>
        </is>
      </c>
      <c r="E6" s="62" t="inlineStr">
        <is>
          <t>广告被点击的次数，可按广告活动、广告组和投放目标查看。</t>
        </is>
      </c>
      <c r="F6" s="62" t="inlineStr">
        <is>
          <t>点击次数</t>
        </is>
      </c>
      <c r="G6" s="63" t="inlineStr">
        <is>
          <t>越高越好</t>
        </is>
      </c>
      <c r="H6" s="63" t="inlineStr">
        <is>
          <t>√</t>
        </is>
      </c>
      <c r="I6" s="62" t="inlineStr">
        <is>
          <t>点击次数。</t>
        </is>
      </c>
    </row>
    <row r="7" ht="17.5" customHeight="1">
      <c r="A7" s="58" t="inlineStr">
        <is>
          <t>核心</t>
        </is>
      </c>
      <c r="B7" s="59" t="inlineStr">
        <is>
          <t>亚马逊 CPC</t>
        </is>
      </c>
      <c r="C7" s="60" t="inlineStr">
        <is>
          <t>Amazon CPC</t>
        </is>
      </c>
      <c r="D7" s="61" t="inlineStr">
        <is>
          <t>转化</t>
        </is>
      </c>
      <c r="E7" s="62" t="inlineStr">
        <is>
          <t>每次广告点击的平均费用。</t>
        </is>
      </c>
      <c r="F7" s="62" t="inlineStr">
        <is>
          <t>总花费 ÷ 点击次数</t>
        </is>
      </c>
      <c r="G7" s="63" t="inlineStr">
        <is>
          <t>越低越好</t>
        </is>
      </c>
      <c r="H7" s="63" t="inlineStr">
        <is>
          <t>√</t>
        </is>
      </c>
      <c r="I7" s="62" t="inlineStr">
        <is>
          <t>关键词竞价价格。</t>
        </is>
      </c>
    </row>
    <row r="8" ht="17.5" customHeight="1">
      <c r="A8" s="58" t="inlineStr">
        <is>
          <t>核心</t>
        </is>
      </c>
      <c r="B8" s="59" t="inlineStr">
        <is>
          <t>亚马逊 CTR</t>
        </is>
      </c>
      <c r="C8" s="60" t="inlineStr">
        <is>
          <t>Amazon CTR</t>
        </is>
      </c>
      <c r="D8" s="61" t="inlineStr">
        <is>
          <t>转化</t>
        </is>
      </c>
      <c r="E8" s="62" t="inlineStr">
        <is>
          <t>广告展示后被点击的比例，可按广告活动和关键词查看。</t>
        </is>
      </c>
      <c r="F8" s="62" t="inlineStr">
        <is>
          <t>点击次数 ÷ 展示次数 × 100</t>
        </is>
      </c>
      <c r="G8" s="63" t="inlineStr">
        <is>
          <t>越高越好</t>
        </is>
      </c>
      <c r="H8" s="63" t="inlineStr">
        <is>
          <t>√</t>
        </is>
      </c>
      <c r="I8" s="62" t="inlineStr">
        <is>
          <t>主图、标题、价格、评分在搜索结果里的吸引力。</t>
        </is>
      </c>
    </row>
    <row r="9" ht="17.5" customHeight="1">
      <c r="A9" s="58" t="inlineStr">
        <is>
          <t>核心</t>
        </is>
      </c>
      <c r="B9" s="59" t="inlineStr">
        <is>
          <t>亚马逊展示次数</t>
        </is>
      </c>
      <c r="C9" s="60" t="inlineStr">
        <is>
          <t>Amazon Impressions</t>
        </is>
      </c>
      <c r="D9" s="61" t="inlineStr">
        <is>
          <t>展示</t>
        </is>
      </c>
      <c r="E9" s="62" t="inlineStr">
        <is>
          <t>广告被展示给用户的总次数。</t>
        </is>
      </c>
      <c r="F9" s="62" t="inlineStr">
        <is>
          <t>展示次数</t>
        </is>
      </c>
      <c r="G9" s="63" t="inlineStr">
        <is>
          <t>越高越好</t>
        </is>
      </c>
      <c r="H9" s="63" t="inlineStr">
        <is>
          <t>√</t>
        </is>
      </c>
      <c r="I9" s="62" t="inlineStr">
        <is>
          <t>曝光规模。</t>
        </is>
      </c>
    </row>
    <row r="10" ht="32" customHeight="1">
      <c r="A10" s="58" t="inlineStr">
        <is>
          <t>核心</t>
        </is>
      </c>
      <c r="B10" s="59" t="inlineStr">
        <is>
          <t>亚马逊订单数</t>
        </is>
      </c>
      <c r="C10" s="60" t="inlineStr">
        <is>
          <t>Amazon Orders</t>
        </is>
      </c>
      <c r="D10" s="61" t="inlineStr">
        <is>
          <t>转化</t>
        </is>
      </c>
      <c r="E10" s="62" t="inlineStr">
        <is>
          <t>用户点击或浏览广告后下的订单数。数据最长需 12 小时更新，支付失败和 72 小时内取消的订单会被剔除。</t>
        </is>
      </c>
      <c r="F10" s="62" t="inlineStr">
        <is>
          <t>点击或浏览广告后的下单数</t>
        </is>
      </c>
      <c r="G10" s="63" t="inlineStr">
        <is>
          <t>越高越好</t>
        </is>
      </c>
      <c r="H10" s="63" t="inlineStr">
        <is>
          <t>√</t>
        </is>
      </c>
      <c r="I10" s="62" t="inlineStr">
        <is>
          <t>广告带来的订单数。</t>
        </is>
      </c>
    </row>
    <row r="11" ht="32" customHeight="1">
      <c r="A11" s="58" t="inlineStr">
        <is>
          <t>核心</t>
        </is>
      </c>
      <c r="B11" s="59" t="inlineStr">
        <is>
          <t>亚马逊 ROAS</t>
        </is>
      </c>
      <c r="C11" s="60" t="inlineStr">
        <is>
          <t>Amazon ROAS</t>
        </is>
      </c>
      <c r="D11" s="61" t="inlineStr">
        <is>
          <t>转化</t>
        </is>
      </c>
      <c r="E11" s="62" t="inlineStr">
        <is>
          <t>广告带来的总销售额除以广告总花费，以倍数而非百分比表示。</t>
        </is>
      </c>
      <c r="F11" s="62" t="inlineStr">
        <is>
          <t>总销售额 ÷ 总花费</t>
        </is>
      </c>
      <c r="G11" s="63" t="inlineStr">
        <is>
          <t>越高越好</t>
        </is>
      </c>
      <c r="H11" s="63" t="inlineStr">
        <is>
          <t>√</t>
        </is>
      </c>
      <c r="I11" s="62" t="inlineStr">
        <is>
          <t>ACOS 的倒数，和其他平台比较时用。</t>
        </is>
      </c>
    </row>
    <row r="12" ht="32" customHeight="1">
      <c r="A12" s="58" t="inlineStr">
        <is>
          <t>核心</t>
        </is>
      </c>
      <c r="B12" s="59" t="inlineStr">
        <is>
          <t>亚马逊销售额</t>
        </is>
      </c>
      <c r="C12" s="60" t="inlineStr">
        <is>
          <t>Amazon Sales</t>
        </is>
      </c>
      <c r="D12" s="61" t="inlineStr">
        <is>
          <t>转化</t>
        </is>
      </c>
      <c r="E12" s="62" t="inlineStr">
        <is>
          <t>归因于广告的购买总金额，归因方式取决于广告类型和账户类型。</t>
        </is>
      </c>
      <c r="F12" s="62" t="inlineStr">
        <is>
          <t>归因于广告的总销售额</t>
        </is>
      </c>
      <c r="G12" s="63" t="inlineStr">
        <is>
          <t>越高越好</t>
        </is>
      </c>
      <c r="H12" s="63" t="inlineStr">
        <is>
          <t>√</t>
        </is>
      </c>
      <c r="I12" s="62" t="inlineStr">
        <is>
          <t>广告带来的销售额。</t>
        </is>
      </c>
    </row>
    <row r="13" ht="17.5" customHeight="1">
      <c r="A13" s="58" t="inlineStr">
        <is>
          <t>核心</t>
        </is>
      </c>
      <c r="B13" s="59" t="inlineStr">
        <is>
          <t>亚马逊花费</t>
        </is>
      </c>
      <c r="C13" s="60" t="inlineStr">
        <is>
          <t>Amazon Spend</t>
        </is>
      </c>
      <c r="D13" s="61" t="inlineStr">
        <is>
          <t>展示</t>
        </is>
      </c>
      <c r="E13" s="62" t="inlineStr">
        <is>
          <t>运行广告活动的总花费，按点击或千次浏览计费。</t>
        </is>
      </c>
      <c r="F13" s="62" t="inlineStr">
        <is>
          <t>广告活动总花费</t>
        </is>
      </c>
      <c r="G13" s="63" t="inlineStr">
        <is>
          <t>保持平衡</t>
        </is>
      </c>
      <c r="H13" s="63" t="inlineStr">
        <is>
          <t>√</t>
        </is>
      </c>
      <c r="I13" s="62" t="inlineStr">
        <is>
          <t>实际花了多少钱。</t>
        </is>
      </c>
    </row>
    <row r="14" ht="32" customHeight="1">
      <c r="A14" s="58" t="inlineStr">
        <is>
          <t>核心</t>
        </is>
      </c>
      <c r="B14" s="59" t="inlineStr">
        <is>
          <t>每单销售额</t>
        </is>
      </c>
      <c r="C14" s="60" t="inlineStr">
        <is>
          <t>Sales per Order</t>
        </is>
      </c>
      <c r="D14" s="61" t="inlineStr">
        <is>
          <t>转化</t>
        </is>
      </c>
      <c r="E14" s="62" t="inlineStr">
        <is>
          <t>用户点击或浏览广告后亚马逊订单的平均金额，仅适用于品牌推广。</t>
        </is>
      </c>
      <c r="F14" s="62" t="inlineStr">
        <is>
          <t>总销售额 ÷ 订单数</t>
        </is>
      </c>
      <c r="G14" s="63" t="inlineStr">
        <is>
          <t>越高越好</t>
        </is>
      </c>
      <c r="H14" s="63" t="inlineStr">
        <is>
          <t>√</t>
        </is>
      </c>
      <c r="I14" s="62" t="inlineStr">
        <is>
          <t>每单平均金额，影响能承受多高的 CPC。</t>
        </is>
      </c>
    </row>
    <row r="15" ht="46.5" customHeight="1">
      <c r="A15" s="58" t="inlineStr">
        <is>
          <t>核心</t>
        </is>
      </c>
      <c r="B15" s="59" t="inlineStr">
        <is>
          <t>搜索词展示份额</t>
        </is>
      </c>
      <c r="C15" s="60" t="inlineStr">
        <is>
          <t>Search Term Impression Share</t>
        </is>
      </c>
      <c r="D15" s="61" t="inlineStr">
        <is>
          <t>展示</t>
        </is>
      </c>
      <c r="E15" s="62" t="inlineStr">
        <is>
          <t>账户层级、按广告归因的搜索词展示份额：所选时段内你获得的广告展示占所有广告主的比例。排名第 1 表示你在该搜索词上展示份额最高。</t>
        </is>
      </c>
      <c r="F15" s="62" t="inlineStr">
        <is>
          <t>搜索词的广告展示份额</t>
        </is>
      </c>
      <c r="G15" s="63" t="inlineStr">
        <is>
          <t>越高越好</t>
        </is>
      </c>
      <c r="H15" s="63" t="inlineStr"/>
      <c r="I15" s="62" t="inlineStr">
        <is>
          <t>某个搜索词下你拿到的曝光比例，从搜索词报告里看。</t>
        </is>
      </c>
    </row>
    <row r="16" ht="61" customHeight="1">
      <c r="A16" s="58" t="inlineStr">
        <is>
          <t>核心</t>
        </is>
      </c>
      <c r="B16" s="59" t="inlineStr">
        <is>
          <t>搜索结果顶部展示份额</t>
        </is>
      </c>
      <c r="C16" s="60" t="inlineStr">
        <is>
          <t>Top-of-Search IS</t>
        </is>
      </c>
      <c r="D16" s="61" t="inlineStr">
        <is>
          <t>展示</t>
        </is>
      </c>
      <c r="E16" s="62" t="inlineStr">
        <is>
          <t>广告活动在搜索结果顶部获得的展示次数占它有资格获得的顶部展示次数的比例，提供过去 90 天数据，适用于商品推广（仅首页）和品牌推广。商品推广可以在「广告位」中调整出价来影响这一指标。</t>
        </is>
      </c>
      <c r="F16" s="62" t="inlineStr">
        <is>
          <t>获得的顶部展示次数 ÷ 有资格获得的顶部展示次数 × 100</t>
        </is>
      </c>
      <c r="G16" s="63" t="inlineStr">
        <is>
          <t>越高越好</t>
        </is>
      </c>
      <c r="H16" s="63" t="inlineStr">
        <is>
          <t>√</t>
        </is>
      </c>
      <c r="I16" s="62" t="inlineStr">
        <is>
          <t>核心词在搜索结果顶部的曝光比例。</t>
        </is>
      </c>
    </row>
    <row r="17" ht="46.5" customHeight="1">
      <c r="A17" s="64" t="inlineStr">
        <is>
          <t>建议</t>
        </is>
      </c>
      <c r="B17" s="59" t="inlineStr">
        <is>
          <t>品牌新客订单占比</t>
        </is>
      </c>
      <c r="C17" s="60" t="inlineStr">
        <is>
          <t>% of Orders New-to-Brand</t>
        </is>
      </c>
      <c r="D17" s="61" t="inlineStr">
        <is>
          <t>转化</t>
        </is>
      </c>
      <c r="E17" s="62" t="inlineStr">
        <is>
          <t>品牌新客订单占订单总数的百分比。品牌新客指标适用于品牌推广（Sponsored Brands）和展示型推广（Sponsored Display）。</t>
        </is>
      </c>
      <c r="F17" s="62" t="inlineStr">
        <is>
          <t>品牌新客订单数 ÷ 订单总数 × 100</t>
        </is>
      </c>
      <c r="G17" s="63" t="inlineStr">
        <is>
          <t>越高越好</t>
        </is>
      </c>
      <c r="H17" s="63" t="inlineStr"/>
      <c r="I17" s="62" t="inlineStr">
        <is>
          <t>品牌新客订单占比。</t>
        </is>
      </c>
    </row>
    <row r="18" ht="32" customHeight="1">
      <c r="A18" s="64" t="inlineStr">
        <is>
          <t>建议</t>
        </is>
      </c>
      <c r="B18" s="59" t="inlineStr">
        <is>
          <t>品牌新客销售额占比</t>
        </is>
      </c>
      <c r="C18" s="60" t="inlineStr">
        <is>
          <t>% of Sales New-to-Brand</t>
        </is>
      </c>
      <c r="D18" s="61" t="inlineStr">
        <is>
          <t>转化</t>
        </is>
      </c>
      <c r="E18" s="62" t="inlineStr">
        <is>
          <t>品牌新客销售额占总销售额的百分比，适用于品牌推广和展示型推广。</t>
        </is>
      </c>
      <c r="F18" s="62" t="inlineStr">
        <is>
          <t>品牌新客销售额 ÷ 总销售额 × 100</t>
        </is>
      </c>
      <c r="G18" s="63" t="inlineStr">
        <is>
          <t>越高越好</t>
        </is>
      </c>
      <c r="H18" s="63" t="inlineStr">
        <is>
          <t>√</t>
        </is>
      </c>
      <c r="I18" s="62" t="inlineStr">
        <is>
          <t>品牌新客销售额占比，看广告的拉新作用。</t>
        </is>
      </c>
    </row>
    <row r="19" ht="17.5" customHeight="1">
      <c r="A19" s="64" t="inlineStr">
        <is>
          <t>建议</t>
        </is>
      </c>
      <c r="B19" s="59" t="inlineStr">
        <is>
          <t>亚马逊加购次数</t>
        </is>
      </c>
      <c r="C19" s="60" t="inlineStr">
        <is>
          <t>Amazon Add to cart</t>
        </is>
      </c>
      <c r="D19" s="61" t="inlineStr">
        <is>
          <t>转化</t>
        </is>
      </c>
      <c r="E19" s="62" t="inlineStr">
        <is>
          <t>广告中推广的商品被加入购物车的次数。</t>
        </is>
      </c>
      <c r="F19" s="62" t="inlineStr">
        <is>
          <t>商品加购次数</t>
        </is>
      </c>
      <c r="G19" s="63" t="inlineStr">
        <is>
          <t>越高越好</t>
        </is>
      </c>
      <c r="H19" s="63" t="inlineStr"/>
      <c r="I19" s="62" t="inlineStr">
        <is>
          <t>加购次数。</t>
        </is>
      </c>
    </row>
    <row r="20" ht="32" customHeight="1">
      <c r="A20" s="64" t="inlineStr">
        <is>
          <t>建议</t>
        </is>
      </c>
      <c r="B20" s="59" t="inlineStr">
        <is>
          <t>亚马逊预算</t>
        </is>
      </c>
      <c r="C20" s="60" t="inlineStr">
        <is>
          <t>Amazon Budget</t>
        </is>
      </c>
      <c r="D20" s="61" t="inlineStr">
        <is>
          <t>展示</t>
        </is>
      </c>
      <c r="E20" s="62" t="inlineStr">
        <is>
          <t>愿意为广告活动支出的平均金额。商品推广和展示型推广按平均每日预算；品牌推广和锁屏广告可按每日预算或总预算。</t>
        </is>
      </c>
      <c r="F20" s="62" t="inlineStr">
        <is>
          <t>广告活动的平均花费</t>
        </is>
      </c>
      <c r="G20" s="63" t="inlineStr">
        <is>
          <t>保持平衡</t>
        </is>
      </c>
      <c r="H20" s="63" t="inlineStr"/>
      <c r="I20" s="62" t="inlineStr">
        <is>
          <t>广告活动预算，看是否经常提前花完。</t>
        </is>
      </c>
    </row>
    <row r="21" ht="32" customHeight="1">
      <c r="A21" s="64" t="inlineStr">
        <is>
          <t>建议</t>
        </is>
      </c>
      <c r="B21" s="59" t="inlineStr">
        <is>
          <t>亚马逊详情页浏览量（DPV）</t>
        </is>
      </c>
      <c r="C21" s="60" t="inlineStr">
        <is>
          <t>Amazon Detail Page Views (DPV)</t>
        </is>
      </c>
      <c r="D21" s="61" t="inlineStr">
        <is>
          <t>转化</t>
        </is>
      </c>
      <c r="E21" s="62" t="inlineStr">
        <is>
          <t>归因于广告的品牌商品详情页浏览次数，包括广告推广的商品和品牌目录中的其他商品，不按客户去重。</t>
        </is>
      </c>
      <c r="F21" s="62" t="inlineStr">
        <is>
          <t>归因于广告的详情页浏览次数</t>
        </is>
      </c>
      <c r="G21" s="63" t="inlineStr">
        <is>
          <t>越高越好</t>
        </is>
      </c>
      <c r="H21" s="63" t="inlineStr"/>
      <c r="I21" s="62" t="inlineStr">
        <is>
          <t>广告带来的商品详情页浏览量，展示推广常用。</t>
        </is>
      </c>
    </row>
    <row r="22" ht="32" customHeight="1">
      <c r="A22" s="64" t="inlineStr">
        <is>
          <t>建议</t>
        </is>
      </c>
      <c r="B22" s="59" t="inlineStr">
        <is>
          <t>亚马逊建议预算</t>
        </is>
      </c>
      <c r="C22" s="60" t="inlineStr">
        <is>
          <t>Amazon Recommended Budget</t>
        </is>
      </c>
      <c r="D22" s="61" t="inlineStr">
        <is>
          <t>展示</t>
        </is>
      </c>
      <c r="E22" s="62" t="inlineStr">
        <is>
          <t>为减少预算提前花完、错过展示点击和销售而建议设置的预算。</t>
        </is>
      </c>
      <c r="F22" s="62" t="inlineStr">
        <is>
          <t>避免预算用完的建议预算</t>
        </is>
      </c>
      <c r="G22" s="63" t="inlineStr">
        <is>
          <t>保持平衡</t>
        </is>
      </c>
      <c r="H22" s="63" t="inlineStr"/>
      <c r="I22" s="62" t="inlineStr">
        <is>
          <t>亚马逊建议的预算，参考即可。</t>
        </is>
      </c>
    </row>
    <row r="23" ht="17.5" customHeight="1">
      <c r="A23" s="64" t="inlineStr">
        <is>
          <t>建议</t>
        </is>
      </c>
      <c r="B23" s="59" t="inlineStr">
        <is>
          <t>归因品牌词搜索数</t>
        </is>
      </c>
      <c r="C23" s="60" t="inlineStr">
        <is>
          <t>Attributed Branded Searches</t>
        </is>
      </c>
      <c r="D23" s="61" t="inlineStr">
        <is>
          <t>转化</t>
        </is>
      </c>
      <c r="E23" s="62" t="inlineStr">
        <is>
          <t>广告点击后 1、7、14、30 天内包含你品牌名的搜索次数。</t>
        </is>
      </c>
      <c r="F23" s="62" t="inlineStr">
        <is>
          <t>广告点击后指定时间内的品牌词搜索次数</t>
        </is>
      </c>
      <c r="G23" s="63" t="inlineStr">
        <is>
          <t>越高越好</t>
        </is>
      </c>
      <c r="H23" s="63" t="inlineStr"/>
      <c r="I23" s="62" t="inlineStr">
        <is>
          <t>广告带来的品牌词搜索，反映品牌认知。</t>
        </is>
      </c>
    </row>
    <row r="24" ht="32" customHeight="1">
      <c r="A24" s="64" t="inlineStr">
        <is>
          <t>建议</t>
        </is>
      </c>
      <c r="B24" s="59" t="inlineStr">
        <is>
          <t>预估错失点击量</t>
        </is>
      </c>
      <c r="C24" s="60" t="inlineStr">
        <is>
          <t>Estimated Missed Clicks</t>
        </is>
      </c>
      <c r="D24" s="61" t="inlineStr">
        <is>
          <t>转化</t>
        </is>
      </c>
      <c r="E24" s="62" t="inlineStr">
        <is>
          <t>如果预算没有提前花完，广告活动可能多获得的点击量，按类似活动的历史表现估算。</t>
        </is>
      </c>
      <c r="F24" s="62" t="inlineStr">
        <is>
          <t>预算未用完时预估可多获得的点击量</t>
        </is>
      </c>
      <c r="G24" s="63" t="inlineStr">
        <is>
          <t>越低越好</t>
        </is>
      </c>
      <c r="H24" s="63" t="inlineStr"/>
      <c r="I24" s="62" t="inlineStr">
        <is>
          <t>预算不足预估错过的点击量。</t>
        </is>
      </c>
    </row>
    <row r="25" ht="32" customHeight="1">
      <c r="A25" s="64" t="inlineStr">
        <is>
          <t>建议</t>
        </is>
      </c>
      <c r="B25" s="59" t="inlineStr">
        <is>
          <t>预估错失销售额</t>
        </is>
      </c>
      <c r="C25" s="60" t="inlineStr">
        <is>
          <t>Estimated Missed Sales</t>
        </is>
      </c>
      <c r="D25" s="61" t="inlineStr">
        <is>
          <t>转化</t>
        </is>
      </c>
      <c r="E25" s="62" t="inlineStr">
        <is>
          <t>如果预算没有提前花完，广告活动可能多带来的销售额，按预估错失点击和历史销售估算。</t>
        </is>
      </c>
      <c r="F25" s="62" t="inlineStr">
        <is>
          <t>预算未用完时预估可多带来的销售额</t>
        </is>
      </c>
      <c r="G25" s="63" t="inlineStr">
        <is>
          <t>越低越好</t>
        </is>
      </c>
      <c r="H25" s="63" t="inlineStr"/>
      <c r="I25" s="62" t="inlineStr">
        <is>
          <t>预算花完后预估错过的销售额，ACOS 达标时可以据此加预算。</t>
        </is>
      </c>
    </row>
    <row r="26" ht="61" customHeight="1">
      <c r="A26" s="64" t="inlineStr">
        <is>
          <t>建议</t>
        </is>
      </c>
      <c r="B26" s="59" t="inlineStr">
        <is>
          <t>品牌新客订单数</t>
        </is>
      </c>
      <c r="C26" s="60" t="inlineStr">
        <is>
          <t>New-to-Brand Orders</t>
        </is>
      </c>
      <c r="D26" s="61" t="inlineStr">
        <is>
          <t>转化</t>
        </is>
      </c>
      <c r="E26" s="62" t="inlineStr">
        <is>
          <t>归因于广告、来自品牌首次购买客户的订单数。亚马逊按过去 12 个月的购买记录判断：过去 12 个月没买过该品牌即为新客（看的是所有购买，不限于广告带来的）。适用于品牌推广和展示型推广。</t>
        </is>
      </c>
      <c r="F26" s="62" t="inlineStr">
        <is>
          <t>品牌新客订单数</t>
        </is>
      </c>
      <c r="G26" s="63" t="inlineStr">
        <is>
          <t>越高越好</t>
        </is>
      </c>
      <c r="H26" s="63" t="inlineStr">
        <is>
          <t>√</t>
        </is>
      </c>
      <c r="I26" s="62" t="inlineStr">
        <is>
          <t>品牌新客订单数，需要品牌注册。</t>
        </is>
      </c>
    </row>
    <row r="27" ht="32" customHeight="1">
      <c r="A27" s="64" t="inlineStr">
        <is>
          <t>建议</t>
        </is>
      </c>
      <c r="B27" s="59" t="inlineStr">
        <is>
          <t>品牌新客销售额</t>
        </is>
      </c>
      <c r="C27" s="60" t="inlineStr">
        <is>
          <t>New-to-Brand Sales</t>
        </is>
      </c>
      <c r="D27" s="61" t="inlineStr">
        <is>
          <t>转化</t>
        </is>
      </c>
      <c r="E27" s="62" t="inlineStr">
        <is>
          <t>归因于广告的品牌新客订单总销售额，新客指过去 365 天没买过该品牌的顾客。</t>
        </is>
      </c>
      <c r="F27" s="62" t="inlineStr">
        <is>
          <t>品牌新客订单总销售额</t>
        </is>
      </c>
      <c r="G27" s="63" t="inlineStr">
        <is>
          <t>越高越好</t>
        </is>
      </c>
      <c r="H27" s="63" t="inlineStr">
        <is>
          <t>√</t>
        </is>
      </c>
      <c r="I27" s="62" t="inlineStr">
        <is>
          <t>品牌新客销售额。</t>
        </is>
      </c>
    </row>
    <row r="28" ht="17.5" customHeight="1">
      <c r="A28" s="64" t="inlineStr">
        <is>
          <t>建议</t>
        </is>
      </c>
      <c r="B28" s="59" t="inlineStr">
        <is>
          <t>品牌新客下单率</t>
        </is>
      </c>
      <c r="C28" s="60" t="inlineStr">
        <is>
          <t>Order Rate New-to-Brand</t>
        </is>
      </c>
      <c r="D28" s="61" t="inlineStr">
        <is>
          <t>转化</t>
        </is>
      </c>
      <c r="E28" s="62" t="inlineStr">
        <is>
          <t>品牌新客订单数与点击次数之比。图书供应商不适用。</t>
        </is>
      </c>
      <c r="F28" s="62" t="inlineStr">
        <is>
          <t>品牌新客订单数 ÷ 点击次数 × 100</t>
        </is>
      </c>
      <c r="G28" s="63" t="inlineStr">
        <is>
          <t>越高越好</t>
        </is>
      </c>
      <c r="H28" s="63" t="inlineStr"/>
      <c r="I28" s="62" t="inlineStr">
        <is>
          <t>品牌新客订单 ÷ 点击。</t>
        </is>
      </c>
    </row>
    <row r="29" ht="17.5" customHeight="1">
      <c r="A29" s="64" t="inlineStr">
        <is>
          <t>建议</t>
        </is>
      </c>
      <c r="B29" s="59" t="inlineStr">
        <is>
          <t>搜索词展示排名</t>
        </is>
      </c>
      <c r="C29" s="60" t="inlineStr">
        <is>
          <t>Search Term Impression Rank</t>
        </is>
      </c>
      <c r="D29" s="61" t="inlineStr">
        <is>
          <t>展示</t>
        </is>
      </c>
      <c r="E29" s="62" t="inlineStr">
        <is>
          <t>账户层级、按广告归因的搜索词展示排名。</t>
        </is>
      </c>
      <c r="F29" s="62" t="inlineStr">
        <is>
          <t>搜索词的广告展示排名</t>
        </is>
      </c>
      <c r="G29" s="63" t="inlineStr">
        <is>
          <t>越高越好</t>
        </is>
      </c>
      <c r="H29" s="63" t="inlineStr"/>
      <c r="I29" s="62" t="inlineStr">
        <is>
          <t>某个搜索词下你的展示排名。</t>
        </is>
      </c>
    </row>
    <row r="30" ht="17.5" customHeight="1">
      <c r="A30" s="64" t="inlineStr">
        <is>
          <t>建议</t>
        </is>
      </c>
      <c r="B30" s="59" t="inlineStr">
        <is>
          <t>订购件数</t>
        </is>
      </c>
      <c r="C30" s="60" t="inlineStr">
        <is>
          <t>Units Ordered</t>
        </is>
      </c>
      <c r="D30" s="61" t="inlineStr">
        <is>
          <t>转化</t>
        </is>
      </c>
      <c r="E30" s="62" t="inlineStr">
        <is>
          <t>广告点击后 1、7、14、30 天内订购的商品总件数。</t>
        </is>
      </c>
      <c r="F30" s="62" t="inlineStr">
        <is>
          <t>订购商品总件数</t>
        </is>
      </c>
      <c r="G30" s="63" t="inlineStr">
        <is>
          <t>越高越好</t>
        </is>
      </c>
      <c r="H30" s="63" t="inlineStr">
        <is>
          <t>√</t>
        </is>
      </c>
      <c r="I30" s="62" t="inlineStr">
        <is>
          <t>订购件数，一单多件时比订单数更准。</t>
        </is>
      </c>
    </row>
    <row r="31" ht="32" customHeight="1">
      <c r="A31" s="64" t="inlineStr">
        <is>
          <t>建议</t>
        </is>
      </c>
      <c r="B31" s="59" t="inlineStr">
        <is>
          <t>每单件数</t>
        </is>
      </c>
      <c r="C31" s="60" t="inlineStr">
        <is>
          <t>Units per Order</t>
        </is>
      </c>
      <c r="D31" s="61" t="inlineStr">
        <is>
          <t>转化</t>
        </is>
      </c>
      <c r="E31" s="62" t="inlineStr">
        <is>
          <t>用户点击或浏览广告后，每个亚马逊订单平均包含的商品件数，仅适用于品牌推广。</t>
        </is>
      </c>
      <c r="F31" s="62" t="inlineStr">
        <is>
          <t>订购总件数 ÷ 订单数</t>
        </is>
      </c>
      <c r="G31" s="63" t="inlineStr">
        <is>
          <t>越高越好</t>
        </is>
      </c>
      <c r="H31" s="63" t="inlineStr"/>
      <c r="I31" s="62" t="inlineStr">
        <is>
          <t>每单件数，做捆绑或多件折扣时看。</t>
        </is>
      </c>
    </row>
    <row r="32" ht="32" customHeight="1">
      <c r="A32" s="64" t="inlineStr">
        <is>
          <t>建议</t>
        </is>
      </c>
      <c r="B32" s="59" t="inlineStr">
        <is>
          <t>售出件数</t>
        </is>
      </c>
      <c r="C32" s="60" t="inlineStr">
        <is>
          <t>Units Sold</t>
        </is>
      </c>
      <c r="D32" s="61" t="inlineStr">
        <is>
          <t>转化</t>
        </is>
      </c>
      <c r="E32" s="62" t="inlineStr">
        <is>
          <t>用户点击或浏览广告后，亚马逊订单中包含的商品总件数，仅适用于品牌推广。</t>
        </is>
      </c>
      <c r="F32" s="62" t="inlineStr">
        <is>
          <t>售出商品总件数</t>
        </is>
      </c>
      <c r="G32" s="63" t="inlineStr">
        <is>
          <t>越高越好</t>
        </is>
      </c>
      <c r="H32" s="63" t="inlineStr"/>
      <c r="I32" s="62" t="inlineStr">
        <is>
          <t>实际售出件数。</t>
        </is>
      </c>
    </row>
    <row r="33" ht="61" customHeight="1">
      <c r="A33" s="65" t="inlineStr">
        <is>
          <t>可选</t>
        </is>
      </c>
      <c r="B33" s="59" t="inlineStr">
        <is>
          <t>亚马逊可见展示次数</t>
        </is>
      </c>
      <c r="C33" s="60" t="inlineStr">
        <is>
          <t>Amazon Viewable Impressions</t>
        </is>
      </c>
      <c r="D33" s="61" t="inlineStr">
        <is>
          <t>展示</t>
        </is>
      </c>
      <c r="E33" s="62" t="inlineStr">
        <is>
          <t>广告被判定为可见的次数：图片至少 50% 可见 1 秒以上，视频至少 50% 可见且播放 2 秒以上（MRC 标准）。展示型推广选择「优化覆盖」、品牌推广选择「提升品牌展示份额」时提供。</t>
        </is>
      </c>
      <c r="F33" s="62" t="inlineStr">
        <is>
          <t>可见展示次数</t>
        </is>
      </c>
      <c r="G33" s="63" t="inlineStr">
        <is>
          <t>越高越好</t>
        </is>
      </c>
      <c r="H33" s="63" t="inlineStr"/>
      <c r="I33" s="62" t="inlineStr">
        <is>
          <t>展示推广、视频或 DSP 广告才需要。</t>
        </is>
      </c>
    </row>
    <row r="34" ht="17.5" customHeight="1">
      <c r="A34" s="65" t="inlineStr">
        <is>
          <t>可选</t>
        </is>
      </c>
      <c r="B34" s="59" t="inlineStr">
        <is>
          <t>平均展示频次</t>
        </is>
      </c>
      <c r="C34" s="60" t="inlineStr">
        <is>
          <t>Avg Impressions Frequency</t>
        </is>
      </c>
      <c r="D34" s="61" t="inlineStr">
        <is>
          <t>展示</t>
        </is>
      </c>
      <c r="E34" s="62" t="inlineStr">
        <is>
          <t>广告活动期间每个独立用户平均看到广告的次数。</t>
        </is>
      </c>
      <c r="F34" s="62" t="inlineStr">
        <is>
          <t>总展示次数 ÷ 独立用户总数</t>
        </is>
      </c>
      <c r="G34" s="63" t="inlineStr">
        <is>
          <t>保持平衡</t>
        </is>
      </c>
      <c r="H34" s="63" t="inlineStr"/>
      <c r="I34" s="62" t="inlineStr">
        <is>
          <t>展示推广、视频或 DSP 广告才需要。</t>
        </is>
      </c>
    </row>
    <row r="35" ht="32" customHeight="1">
      <c r="A35" s="65" t="inlineStr">
        <is>
          <t>可选</t>
        </is>
      </c>
      <c r="B35" s="59" t="inlineStr">
        <is>
          <t>累计覆盖人数</t>
        </is>
      </c>
      <c r="C35" s="60" t="inlineStr">
        <is>
          <t>Cumulative Reach</t>
        </is>
      </c>
      <c r="D35" s="61" t="inlineStr">
        <is>
          <t>展示</t>
        </is>
      </c>
      <c r="E35" s="62" t="inlineStr">
        <is>
          <t>广告活动、广告组或商品广告在整个活动期或过去 6 个月（取较短者）内覆盖的独立用户数。</t>
        </is>
      </c>
      <c r="F35" s="62" t="inlineStr">
        <is>
          <t>看到广告的独立用户总数</t>
        </is>
      </c>
      <c r="G35" s="63" t="inlineStr">
        <is>
          <t>越高越好</t>
        </is>
      </c>
      <c r="H35" s="63" t="inlineStr"/>
      <c r="I35" s="62" t="inlineStr">
        <is>
          <t>展示推广、视频或 DSP 广告才需要。</t>
        </is>
      </c>
    </row>
    <row r="36" ht="32" customHeight="1">
      <c r="A36" s="65" t="inlineStr">
        <is>
          <t>可选</t>
        </is>
      </c>
      <c r="B36" s="59" t="inlineStr">
        <is>
          <t>预估错失展示次数</t>
        </is>
      </c>
      <c r="C36" s="60" t="inlineStr">
        <is>
          <t>Estimated Missed Impressions</t>
        </is>
      </c>
      <c r="D36" s="61" t="inlineStr">
        <is>
          <t>展示</t>
        </is>
      </c>
      <c r="E36" s="62" t="inlineStr">
        <is>
          <t>如果预算没有提前花完，广告活动可能多获得的展示次数，按预估错失点击和历史点击率估算。</t>
        </is>
      </c>
      <c r="F36" s="62" t="inlineStr">
        <is>
          <t>预算未用完时预估可多获得的展示次数</t>
        </is>
      </c>
      <c r="G36" s="63" t="inlineStr">
        <is>
          <t>越低越好</t>
        </is>
      </c>
      <c r="H36" s="63" t="inlineStr"/>
      <c r="I36" s="62" t="inlineStr">
        <is>
          <t>展示推广、视频或 DSP 广告才需要。</t>
        </is>
      </c>
    </row>
    <row r="37" ht="32" customHeight="1">
      <c r="A37" s="65" t="inlineStr">
        <is>
          <t>可选</t>
        </is>
      </c>
      <c r="B37" s="59" t="inlineStr">
        <is>
          <t>预估错失花费</t>
        </is>
      </c>
      <c r="C37" s="60" t="inlineStr">
        <is>
          <t>Estimated Missed Spend</t>
        </is>
      </c>
      <c r="D37" s="61" t="inlineStr">
        <is>
          <t>展示</t>
        </is>
      </c>
      <c r="E37" s="62" t="inlineStr">
        <is>
          <t>如果预算没有提前花完，广告活动可能多产生的花费，按预估错失展示和历史 CPC 估算。</t>
        </is>
      </c>
      <c r="F37" s="62" t="inlineStr">
        <is>
          <t>预算未用完时预估会多产生的花费</t>
        </is>
      </c>
      <c r="G37" s="63" t="inlineStr">
        <is>
          <t>越低越好</t>
        </is>
      </c>
      <c r="H37" s="63" t="inlineStr"/>
      <c r="I37" s="62" t="inlineStr">
        <is>
          <t>展示推广、视频或 DSP 广告才需要。</t>
        </is>
      </c>
    </row>
    <row r="38" ht="32" customHeight="1">
      <c r="A38" s="65" t="inlineStr">
        <is>
          <t>可选</t>
        </is>
      </c>
      <c r="B38" s="59" t="inlineStr">
        <is>
          <t>品牌新客订购件数</t>
        </is>
      </c>
      <c r="C38" s="60" t="inlineStr">
        <is>
          <t>Units Ordered New-to-Brand</t>
        </is>
      </c>
      <c r="D38" s="61" t="inlineStr">
        <is>
          <t>转化</t>
        </is>
      </c>
      <c r="E38" s="62" t="inlineStr">
        <is>
          <t>广告点击后 14 天内、属于品牌新客购买的订购件数。图书供应商不适用；品牌推广包括点击或浏览后 14 天内的转化。</t>
        </is>
      </c>
      <c r="F38" s="62" t="inlineStr">
        <is>
          <t>品牌新客订购件数</t>
        </is>
      </c>
      <c r="G38" s="63" t="inlineStr">
        <is>
          <t>越高越好</t>
        </is>
      </c>
      <c r="H38" s="63" t="inlineStr"/>
      <c r="I38" s="62" t="inlineStr">
        <is>
          <t>浏览归因类指标主要用于展示推广（SD）和 DSP 广告。</t>
        </is>
      </c>
    </row>
    <row r="39" ht="32" customHeight="1">
      <c r="A39" s="65" t="inlineStr">
        <is>
          <t>可选</t>
        </is>
      </c>
      <c r="B39" s="59" t="inlineStr">
        <is>
          <t>品牌新客订购件数占比</t>
        </is>
      </c>
      <c r="C39" s="60" t="inlineStr">
        <is>
          <t>Units Ordered New-to-Brand Percentage</t>
        </is>
      </c>
      <c r="D39" s="61" t="inlineStr">
        <is>
          <t>转化</t>
        </is>
      </c>
      <c r="E39" s="62" t="inlineStr">
        <is>
          <t>品牌新客订购件数占广告点击后 14 天内订购总件数的比例。</t>
        </is>
      </c>
      <c r="F39" s="62" t="inlineStr">
        <is>
          <t>品牌新客订购件数 ÷ 订购总件数 × 100</t>
        </is>
      </c>
      <c r="G39" s="63" t="inlineStr">
        <is>
          <t>越高越好</t>
        </is>
      </c>
      <c r="H39" s="63" t="inlineStr"/>
      <c r="I39" s="62" t="inlineStr">
        <is>
          <t>浏览归因类指标主要用于展示推广（SD）和 DSP 广告。</t>
        </is>
      </c>
    </row>
    <row r="40" ht="46.5" customHeight="1">
      <c r="A40" s="65" t="inlineStr">
        <is>
          <t>可选</t>
        </is>
      </c>
      <c r="B40" s="59" t="inlineStr">
        <is>
          <t>vCPM（可见千次展示费用）</t>
        </is>
      </c>
      <c r="C40" s="60" t="inlineStr">
        <is>
          <t>vCPM</t>
        </is>
      </c>
      <c r="D40" s="61" t="inlineStr">
        <is>
          <t>展示</t>
        </is>
      </c>
      <c r="E40" s="62" t="inlineStr">
        <is>
          <t>按可见展示计费时，每 1000 次可见展示的费用，即只在顾客真正看到广告时付费。展示型推广选择「优化覆盖」、品牌推广选择「提升品牌展示份额」时提供。</t>
        </is>
      </c>
      <c r="F40" s="62" t="inlineStr">
        <is>
          <t>总花费 ÷（可见展示次数 ÷ 1000）</t>
        </is>
      </c>
      <c r="G40" s="63" t="inlineStr">
        <is>
          <t>越低越好</t>
        </is>
      </c>
      <c r="H40" s="63" t="inlineStr"/>
      <c r="I40" s="62" t="inlineStr">
        <is>
          <t>展示推广、视频或 DSP 广告才需要。</t>
        </is>
      </c>
    </row>
    <row r="41" ht="17.5" customHeight="1">
      <c r="A41" s="65" t="inlineStr">
        <is>
          <t>可选</t>
        </is>
      </c>
      <c r="B41" s="59" t="inlineStr">
        <is>
          <t>vCTR（可见点击率）</t>
        </is>
      </c>
      <c r="C41" s="60" t="inlineStr">
        <is>
          <t>vCTR</t>
        </is>
      </c>
      <c r="D41" s="61" t="inlineStr">
        <is>
          <t>转化</t>
        </is>
      </c>
      <c r="E41" s="62" t="inlineStr">
        <is>
          <t>点击次数除以可见浏览次数。</t>
        </is>
      </c>
      <c r="F41" s="62" t="inlineStr">
        <is>
          <t>点击次数 ÷ 浏览次数 × 100</t>
        </is>
      </c>
      <c r="G41" s="63" t="inlineStr">
        <is>
          <t>越高越好</t>
        </is>
      </c>
      <c r="H41" s="63" t="inlineStr"/>
      <c r="I41" s="62" t="inlineStr">
        <is>
          <t>浏览归因类指标主要用于展示推广（SD）和 DSP 广告。</t>
        </is>
      </c>
    </row>
    <row r="42" ht="32" customHeight="1">
      <c r="A42" s="65" t="inlineStr">
        <is>
          <t>可选</t>
        </is>
      </c>
      <c r="B42" s="59" t="inlineStr">
        <is>
          <t>视频 5 秒观看率</t>
        </is>
      </c>
      <c r="C42" s="60" t="inlineStr">
        <is>
          <t>Video 5 Second View Rate</t>
        </is>
      </c>
      <c r="D42" s="61" t="inlineStr">
        <is>
          <t>展示</t>
        </is>
      </c>
      <c r="E42" s="62" t="inlineStr">
        <is>
          <t>观看完整视频或 5 秒（取较短者）的展示占比，品牌推广视频专属指标。</t>
        </is>
      </c>
      <c r="F42" s="62" t="inlineStr">
        <is>
          <t>5 秒观看次数 ÷ 展示次数 × 100</t>
        </is>
      </c>
      <c r="G42" s="63" t="inlineStr">
        <is>
          <t>越高越好</t>
        </is>
      </c>
      <c r="H42" s="63" t="inlineStr"/>
      <c r="I42" s="62" t="inlineStr">
        <is>
          <t>展示推广、视频或 DSP 广告才需要。</t>
        </is>
      </c>
    </row>
    <row r="43" ht="32" customHeight="1">
      <c r="A43" s="65" t="inlineStr">
        <is>
          <t>可选</t>
        </is>
      </c>
      <c r="B43" s="59" t="inlineStr">
        <is>
          <t>视频 5 秒观看次数</t>
        </is>
      </c>
      <c r="C43" s="60" t="inlineStr">
        <is>
          <t>Video 5 Second Views</t>
        </is>
      </c>
      <c r="D43" s="61" t="inlineStr">
        <is>
          <t>展示</t>
        </is>
      </c>
      <c r="E43" s="62" t="inlineStr">
        <is>
          <t>观看完整视频或 5 秒（取较短者）的展示次数，品牌推广视频专属指标。</t>
        </is>
      </c>
      <c r="F43" s="62" t="inlineStr">
        <is>
          <t>5 秒观看次数</t>
        </is>
      </c>
      <c r="G43" s="63" t="inlineStr">
        <is>
          <t>越高越好</t>
        </is>
      </c>
      <c r="H43" s="63" t="inlineStr"/>
      <c r="I43" s="62" t="inlineStr">
        <is>
          <t>展示推广、视频或 DSP 广告才需要。</t>
        </is>
      </c>
    </row>
    <row r="44" ht="17.5" customHeight="1">
      <c r="A44" s="65" t="inlineStr">
        <is>
          <t>可选</t>
        </is>
      </c>
      <c r="B44" s="59" t="inlineStr">
        <is>
          <t>视频完整观看次数</t>
        </is>
      </c>
      <c r="C44" s="60" t="inlineStr">
        <is>
          <t>Video Complete Views</t>
        </is>
      </c>
      <c r="D44" s="61" t="inlineStr">
        <is>
          <t>展示</t>
        </is>
      </c>
      <c r="E44" s="62" t="inlineStr">
        <is>
          <t>视频被看完（100%）的展示次数。</t>
        </is>
      </c>
      <c r="F44" s="62" t="inlineStr">
        <is>
          <t>完整观看次数</t>
        </is>
      </c>
      <c r="G44" s="63" t="inlineStr">
        <is>
          <t>越高越好</t>
        </is>
      </c>
      <c r="H44" s="63" t="inlineStr"/>
      <c r="I44" s="62" t="inlineStr">
        <is>
          <t>展示推广、视频或 DSP 广告才需要。</t>
        </is>
      </c>
    </row>
    <row r="45" ht="17.5" customHeight="1">
      <c r="A45" s="65" t="inlineStr">
        <is>
          <t>可选</t>
        </is>
      </c>
      <c r="B45" s="59" t="inlineStr">
        <is>
          <t>视频 25% 观看次数</t>
        </is>
      </c>
      <c r="C45" s="60" t="inlineStr">
        <is>
          <t>Video First Quartile Views</t>
        </is>
      </c>
      <c r="D45" s="61" t="inlineStr">
        <is>
          <t>展示</t>
        </is>
      </c>
      <c r="E45" s="62" t="inlineStr">
        <is>
          <t>视频观看到 25% 的展示次数。</t>
        </is>
      </c>
      <c r="F45" s="62" t="inlineStr">
        <is>
          <t>观看到 25% 的次数</t>
        </is>
      </c>
      <c r="G45" s="63" t="inlineStr">
        <is>
          <t>越高越好</t>
        </is>
      </c>
      <c r="H45" s="63" t="inlineStr"/>
      <c r="I45" s="62" t="inlineStr">
        <is>
          <t>展示推广、视频或 DSP 广告才需要。</t>
        </is>
      </c>
    </row>
    <row r="46" ht="17.5" customHeight="1">
      <c r="A46" s="65" t="inlineStr">
        <is>
          <t>可选</t>
        </is>
      </c>
      <c r="B46" s="59" t="inlineStr">
        <is>
          <t>视频 50% 观看次数</t>
        </is>
      </c>
      <c r="C46" s="60" t="inlineStr">
        <is>
          <t>Video Midpoint Views</t>
        </is>
      </c>
      <c r="D46" s="61" t="inlineStr">
        <is>
          <t>展示</t>
        </is>
      </c>
      <c r="E46" s="62" t="inlineStr">
        <is>
          <t>视频观看到 50% 的展示次数。</t>
        </is>
      </c>
      <c r="F46" s="62" t="inlineStr">
        <is>
          <t>观看到 50% 的次数</t>
        </is>
      </c>
      <c r="G46" s="63" t="inlineStr">
        <is>
          <t>越高越好</t>
        </is>
      </c>
      <c r="H46" s="63" t="inlineStr"/>
      <c r="I46" s="62" t="inlineStr">
        <is>
          <t>展示推广、视频或 DSP 广告才需要。</t>
        </is>
      </c>
    </row>
    <row r="47" ht="17.5" customHeight="1">
      <c r="A47" s="65" t="inlineStr">
        <is>
          <t>可选</t>
        </is>
      </c>
      <c r="B47" s="59" t="inlineStr">
        <is>
          <t>视频 75% 观看次数</t>
        </is>
      </c>
      <c r="C47" s="60" t="inlineStr">
        <is>
          <t>Video Third Quartile Views</t>
        </is>
      </c>
      <c r="D47" s="61" t="inlineStr">
        <is>
          <t>展示</t>
        </is>
      </c>
      <c r="E47" s="62" t="inlineStr">
        <is>
          <t>视频观看到 75% 的展示次数。</t>
        </is>
      </c>
      <c r="F47" s="62" t="inlineStr">
        <is>
          <t>观看到 75% 的次数</t>
        </is>
      </c>
      <c r="G47" s="63" t="inlineStr">
        <is>
          <t>越高越好</t>
        </is>
      </c>
      <c r="H47" s="63" t="inlineStr"/>
      <c r="I47" s="62" t="inlineStr">
        <is>
          <t>展示推广、视频或 DSP 广告才需要。</t>
        </is>
      </c>
    </row>
    <row r="48" ht="17.5" customHeight="1">
      <c r="A48" s="65" t="inlineStr">
        <is>
          <t>可选</t>
        </is>
      </c>
      <c r="B48" s="59" t="inlineStr">
        <is>
          <t>视频取消静音率</t>
        </is>
      </c>
      <c r="C48" s="60" t="inlineStr">
        <is>
          <t>Video Unmute Rate</t>
        </is>
      </c>
      <c r="D48" s="61" t="inlineStr">
        <is>
          <t>展示</t>
        </is>
      </c>
      <c r="E48" s="62" t="inlineStr">
        <is>
          <t>观众打开视频声音的展示占视频展示总数的比例。</t>
        </is>
      </c>
      <c r="F48" s="62" t="inlineStr">
        <is>
          <t>取消静音次数 ÷ 视频展示总数 × 100</t>
        </is>
      </c>
      <c r="G48" s="63" t="inlineStr">
        <is>
          <t>越高越好</t>
        </is>
      </c>
      <c r="H48" s="63" t="inlineStr"/>
      <c r="I48" s="62" t="inlineStr">
        <is>
          <t>展示推广、视频或 DSP 广告才需要。</t>
        </is>
      </c>
    </row>
    <row r="49" ht="17.5" customHeight="1">
      <c r="A49" s="65" t="inlineStr">
        <is>
          <t>可选</t>
        </is>
      </c>
      <c r="B49" s="59" t="inlineStr">
        <is>
          <t>视频取消静音次数</t>
        </is>
      </c>
      <c r="C49" s="60" t="inlineStr">
        <is>
          <t>Video Unmutes</t>
        </is>
      </c>
      <c r="D49" s="61" t="inlineStr">
        <is>
          <t>展示</t>
        </is>
      </c>
      <c r="E49" s="62" t="inlineStr">
        <is>
          <t>顾客打开视频声音的展示次数。</t>
        </is>
      </c>
      <c r="F49" s="62" t="inlineStr">
        <is>
          <t>取消静音次数</t>
        </is>
      </c>
      <c r="G49" s="63" t="inlineStr">
        <is>
          <t>越高越好</t>
        </is>
      </c>
      <c r="H49" s="63" t="inlineStr"/>
      <c r="I49" s="62" t="inlineStr">
        <is>
          <t>展示推广、视频或 DSP 广告才需要。</t>
        </is>
      </c>
    </row>
    <row r="50" ht="46.5" customHeight="1">
      <c r="A50" s="65" t="inlineStr">
        <is>
          <t>可选</t>
        </is>
      </c>
      <c r="B50" s="59" t="inlineStr">
        <is>
          <t>浏览归因品牌词搜索数</t>
        </is>
      </c>
      <c r="C50" s="60" t="inlineStr">
        <is>
          <t>View Attributed Branded Searches</t>
        </is>
      </c>
      <c r="D50" s="61" t="inlineStr">
        <is>
          <t>转化</t>
        </is>
      </c>
      <c r="E50" s="62" t="inlineStr">
        <is>
          <t>展示型推广 vCPM 广告活动中，广告点击或浏览后 14 天内包含品牌名的搜索次数；CPC 广告活动中等于「归因品牌词搜索数」。</t>
        </is>
      </c>
      <c r="F50" s="62" t="inlineStr">
        <is>
          <t>广告点击或浏览后 14 天内的品牌词搜索次数</t>
        </is>
      </c>
      <c r="G50" s="63" t="inlineStr">
        <is>
          <t>越高越好</t>
        </is>
      </c>
      <c r="H50" s="63" t="inlineStr"/>
      <c r="I50" s="62" t="inlineStr">
        <is>
          <t>浏览归因类指标主要用于展示推广（SD）和 DSP 广告。</t>
        </is>
      </c>
    </row>
    <row r="51" ht="32" customHeight="1">
      <c r="A51" s="65" t="inlineStr">
        <is>
          <t>可选</t>
        </is>
      </c>
      <c r="B51" s="59" t="inlineStr">
        <is>
          <t>浏览归因转化数</t>
        </is>
      </c>
      <c r="C51" s="60" t="inlineStr">
        <is>
          <t>View Attributed Conversions</t>
        </is>
      </c>
      <c r="D51" s="61" t="inlineStr">
        <is>
          <t>转化</t>
        </is>
      </c>
      <c r="E51" s="62" t="inlineStr">
        <is>
          <t>展示型推广 vCPM 广告活动中，广告点击或浏览后 14 天内的归因转化事件总数。</t>
        </is>
      </c>
      <c r="F51" s="62" t="inlineStr">
        <is>
          <t>广告点击或浏览后 14 天内的归因转化事件数</t>
        </is>
      </c>
      <c r="G51" s="63" t="inlineStr">
        <is>
          <t>越高越好</t>
        </is>
      </c>
      <c r="H51" s="63" t="inlineStr"/>
      <c r="I51" s="62" t="inlineStr">
        <is>
          <t>浏览归因类指标主要用于展示推广（SD）和 DSP 广告。</t>
        </is>
      </c>
    </row>
    <row r="52" ht="32" customHeight="1">
      <c r="A52" s="65" t="inlineStr">
        <is>
          <t>可选</t>
        </is>
      </c>
      <c r="B52" s="59" t="inlineStr">
        <is>
          <t>浏览归因详情页浏览量</t>
        </is>
      </c>
      <c r="C52" s="60" t="inlineStr">
        <is>
          <t>View Attributed Detail Page View</t>
        </is>
      </c>
      <c r="D52" s="61" t="inlineStr">
        <is>
          <t>转化</t>
        </is>
      </c>
      <c r="E52" s="62" t="inlineStr">
        <is>
          <t>展示型推广 vCPM 广告活动中，广告点击或浏览后 14 天内的归因详情页浏览量。</t>
        </is>
      </c>
      <c r="F52" s="62" t="inlineStr">
        <is>
          <t>广告点击或浏览后 14 天内的归因详情页浏览量</t>
        </is>
      </c>
      <c r="G52" s="63" t="inlineStr">
        <is>
          <t>越高越好</t>
        </is>
      </c>
      <c r="H52" s="63" t="inlineStr"/>
      <c r="I52" s="62" t="inlineStr">
        <is>
          <t>浏览归因类指标主要用于展示推广（SD）和 DSP 广告。</t>
        </is>
      </c>
    </row>
    <row r="53" ht="32" customHeight="1">
      <c r="A53" s="65" t="inlineStr">
        <is>
          <t>可选</t>
        </is>
      </c>
      <c r="B53" s="59" t="inlineStr">
        <is>
          <t>浏览归因品牌新客下单率</t>
        </is>
      </c>
      <c r="C53" s="60" t="inlineStr">
        <is>
          <t>View Attributed Order Rate New-to-Brand</t>
        </is>
      </c>
      <c r="D53" s="61" t="inlineStr">
        <is>
          <t>转化</t>
        </is>
      </c>
      <c r="E53" s="62" t="inlineStr">
        <is>
          <t>展示型推广 vCPM 广告活动中，品牌新客订单数与浏览次数之比。图书供应商不适用。</t>
        </is>
      </c>
      <c r="F53" s="62" t="inlineStr">
        <is>
          <t>品牌新客订单数 ÷ 浏览次数 × 100</t>
        </is>
      </c>
      <c r="G53" s="63" t="inlineStr">
        <is>
          <t>越高越好</t>
        </is>
      </c>
      <c r="H53" s="63" t="inlineStr"/>
      <c r="I53" s="62" t="inlineStr">
        <is>
          <t>浏览归因类指标主要用于展示推广（SD）和 DSP 广告。</t>
        </is>
      </c>
    </row>
    <row r="54" ht="17.5" customHeight="1">
      <c r="A54" s="65" t="inlineStr">
        <is>
          <t>可选</t>
        </is>
      </c>
      <c r="B54" s="59" t="inlineStr">
        <is>
          <t>浏览归因订单数</t>
        </is>
      </c>
      <c r="C54" s="60" t="inlineStr">
        <is>
          <t>View Attributed Orders</t>
        </is>
      </c>
      <c r="D54" s="61" t="inlineStr">
        <is>
          <t>转化</t>
        </is>
      </c>
      <c r="E54" s="62" t="inlineStr">
        <is>
          <t>广告被浏览后 14 天内收到的订单数。</t>
        </is>
      </c>
      <c r="F54" s="62" t="inlineStr">
        <is>
          <t>广告浏览后 14 天内的订单数</t>
        </is>
      </c>
      <c r="G54" s="63" t="inlineStr">
        <is>
          <t>越高越好</t>
        </is>
      </c>
      <c r="H54" s="63" t="inlineStr"/>
      <c r="I54" s="62" t="inlineStr">
        <is>
          <t>浏览归因类指标主要用于展示推广（SD）和 DSP 广告。</t>
        </is>
      </c>
    </row>
    <row r="55" ht="32" customHeight="1">
      <c r="A55" s="65" t="inlineStr">
        <is>
          <t>可选</t>
        </is>
      </c>
      <c r="B55" s="59" t="inlineStr">
        <is>
          <t>浏览归因品牌新客订单数</t>
        </is>
      </c>
      <c r="C55" s="60" t="inlineStr">
        <is>
          <t>View Attributed Orders New-to-Brand</t>
        </is>
      </c>
      <c r="D55" s="61" t="inlineStr">
        <is>
          <t>转化</t>
        </is>
      </c>
      <c r="E55" s="62" t="inlineStr">
        <is>
          <t>展示型推广 vCPM 广告活动中，按一年回溯期判断的品牌首次购买订单数；CPC 广告活动中等于亚马逊订单数。</t>
        </is>
      </c>
      <c r="F55" s="62" t="inlineStr">
        <is>
          <t>广告浏览后 14 天内的品牌新客订单数</t>
        </is>
      </c>
      <c r="G55" s="63" t="inlineStr">
        <is>
          <t>越高越好</t>
        </is>
      </c>
      <c r="H55" s="63" t="inlineStr"/>
      <c r="I55" s="62" t="inlineStr">
        <is>
          <t>浏览归因类指标主要用于展示推广（SD）和 DSP 广告。</t>
        </is>
      </c>
    </row>
    <row r="56" ht="32" customHeight="1">
      <c r="A56" s="65" t="inlineStr">
        <is>
          <t>可选</t>
        </is>
      </c>
      <c r="B56" s="59" t="inlineStr">
        <is>
          <t>浏览归因销售额</t>
        </is>
      </c>
      <c r="C56" s="60" t="inlineStr">
        <is>
          <t>View Attributed Sales</t>
        </is>
      </c>
      <c r="D56" s="61" t="inlineStr">
        <is>
          <t>转化</t>
        </is>
      </c>
      <c r="E56" s="62" t="inlineStr">
        <is>
          <t>展示型推广 vCPM 广告活动中，广告点击或浏览后 14 天内的销售总额；CPC 广告活动中等于亚马逊销售额。</t>
        </is>
      </c>
      <c r="F56" s="62" t="inlineStr">
        <is>
          <t>广告浏览后 14 天内的销售总额</t>
        </is>
      </c>
      <c r="G56" s="63" t="inlineStr">
        <is>
          <t>越高越好</t>
        </is>
      </c>
      <c r="H56" s="63" t="inlineStr"/>
      <c r="I56" s="62" t="inlineStr">
        <is>
          <t>浏览归因类指标主要用于展示推广（SD）和 DSP 广告。</t>
        </is>
      </c>
    </row>
    <row r="57" ht="32" customHeight="1">
      <c r="A57" s="65" t="inlineStr">
        <is>
          <t>可选</t>
        </is>
      </c>
      <c r="B57" s="59" t="inlineStr">
        <is>
          <t>浏览归因品牌新客销售额</t>
        </is>
      </c>
      <c r="C57" s="60" t="inlineStr">
        <is>
          <t>View Attributed Sales New-to-Brand</t>
        </is>
      </c>
      <c r="D57" s="61" t="inlineStr">
        <is>
          <t>转化</t>
        </is>
      </c>
      <c r="E57" s="62" t="inlineStr">
        <is>
          <t>展示型推广 vCPM 广告活动中，广告点击或浏览后 14 天内的品牌新客销售总额。</t>
        </is>
      </c>
      <c r="F57" s="62" t="inlineStr">
        <is>
          <t>广告浏览后 14 天内的品牌新客销售总额</t>
        </is>
      </c>
      <c r="G57" s="63" t="inlineStr">
        <is>
          <t>越高越好</t>
        </is>
      </c>
      <c r="H57" s="63" t="inlineStr"/>
      <c r="I57" s="62" t="inlineStr">
        <is>
          <t>浏览归因类指标主要用于展示推广（SD）和 DSP 广告。</t>
        </is>
      </c>
    </row>
    <row r="58" ht="32" customHeight="1">
      <c r="A58" s="65" t="inlineStr">
        <is>
          <t>可选</t>
        </is>
      </c>
      <c r="B58" s="59" t="inlineStr">
        <is>
          <t>浏览归因订购件数</t>
        </is>
      </c>
      <c r="C58" s="60" t="inlineStr">
        <is>
          <t>View Attributed Units Ordered</t>
        </is>
      </c>
      <c r="D58" s="61" t="inlineStr">
        <is>
          <t>转化</t>
        </is>
      </c>
      <c r="E58" s="62" t="inlineStr">
        <is>
          <t>展示型推广 vCPM 广告活动中，广告点击或浏览后 14 天内订购的商品总件数；CPC 广告活动中等于订购件数。</t>
        </is>
      </c>
      <c r="F58" s="62" t="inlineStr">
        <is>
          <t>广告浏览后 14 天内订购的总件数</t>
        </is>
      </c>
      <c r="G58" s="63" t="inlineStr">
        <is>
          <t>越高越好</t>
        </is>
      </c>
      <c r="H58" s="63" t="inlineStr"/>
      <c r="I58" s="62" t="inlineStr">
        <is>
          <t>浏览归因类指标主要用于展示推广（SD）和 DSP 广告。</t>
        </is>
      </c>
    </row>
    <row r="59" ht="32" customHeight="1">
      <c r="A59" s="65" t="inlineStr">
        <is>
          <t>可选</t>
        </is>
      </c>
      <c r="B59" s="59" t="inlineStr">
        <is>
          <t>浏览归因品牌新客订购件数</t>
        </is>
      </c>
      <c r="C59" s="60" t="inlineStr">
        <is>
          <t>View Attributed Units Ordered New-to-Brand</t>
        </is>
      </c>
      <c r="D59" s="61" t="inlineStr">
        <is>
          <t>转化</t>
        </is>
      </c>
      <c r="E59" s="62" t="inlineStr">
        <is>
          <t>展示型推广 vCPM 广告活动中，广告点击或浏览后 14 天内属于品牌新客购买的订购件数。</t>
        </is>
      </c>
      <c r="F59" s="62" t="inlineStr">
        <is>
          <t>广告浏览后 14 天内品牌新客订购件数</t>
        </is>
      </c>
      <c r="G59" s="63" t="inlineStr">
        <is>
          <t>越高越好</t>
        </is>
      </c>
      <c r="H59" s="63" t="inlineStr"/>
      <c r="I59" s="62" t="inlineStr">
        <is>
          <t>浏览归因类指标主要用于展示推广（SD）和 DSP 广告。</t>
        </is>
      </c>
    </row>
    <row r="60" ht="17.5" customHeight="1">
      <c r="A60" s="65" t="inlineStr">
        <is>
          <t>可选</t>
        </is>
      </c>
      <c r="B60" s="59" t="inlineStr">
        <is>
          <t>VTR（浏览率）</t>
        </is>
      </c>
      <c r="C60" s="60" t="inlineStr">
        <is>
          <t>VTR</t>
        </is>
      </c>
      <c r="D60" s="61" t="inlineStr">
        <is>
          <t>展示</t>
        </is>
      </c>
      <c r="E60" s="62" t="inlineStr">
        <is>
          <t>浏览次数除以展示次数。</t>
        </is>
      </c>
      <c r="F60" s="62" t="inlineStr">
        <is>
          <t>浏览次数 ÷ 展示次数 × 100</t>
        </is>
      </c>
      <c r="G60" s="63" t="inlineStr">
        <is>
          <t>越高越好</t>
        </is>
      </c>
      <c r="H60" s="63" t="inlineStr"/>
      <c r="I60" s="62" t="inlineStr">
        <is>
          <t>展示推广、视频或 DSP 广告才需要。</t>
        </is>
      </c>
    </row>
  </sheetData>
  <autoFilter ref="A4:I60"/>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2026-11-05T09:13:38Z</dcterms:created>
  <dcterms:modified xmlns:dcterms="http://purl.org/dc/terms/" xmlns:xsi="http://www.w3.org/2001/XMLSchema-instance" xsi:type="dcterms:W3CDTF">2026-11-05T09:13:38Z</dcterms:modified>
</cp:coreProperties>
</file>